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1. EXTENSÃO\OUTROS\"/>
    </mc:Choice>
  </mc:AlternateContent>
  <xr:revisionPtr revIDLastSave="0" documentId="13_ncr:1_{3A436CCC-3E50-41B4-9F32-98FB0266FE75}" xr6:coauthVersionLast="47" xr6:coauthVersionMax="47" xr10:uidLastSave="{00000000-0000-0000-0000-000000000000}"/>
  <workbookProtection workbookAlgorithmName="SHA-512" workbookHashValue="QPf1IIWx/Fo4C5ToW6S+lLN89Z26gR6ykU8zT85xF3HloZQye62t2E907y8kpu006/5YtTC2anGI0LgoHUNhNg==" workbookSaltValue="TVdoxZjmYL+dNJi5BA/CIA==" workbookSpinCount="100000" lockStructure="1"/>
  <bookViews>
    <workbookView xWindow="-120" yWindow="-120" windowWidth="20730" windowHeight="11040" firstSheet="1" activeTab="1" xr2:uid="{00000000-000D-0000-FFFF-FFFF00000000}"/>
  </bookViews>
  <sheets>
    <sheet name="Base de cálculo" sheetId="2" state="hidden" r:id="rId1"/>
    <sheet name="Proposta" sheetId="1" r:id="rId2"/>
    <sheet name="Relatório final." sheetId="4" r:id="rId3"/>
    <sheet name="Avaliação" sheetId="5" r:id="rId4"/>
    <sheet name="Resumo" sheetId="7" r:id="rId5"/>
    <sheet name="ocultar" sheetId="6" state="hidden" r:id="rId6"/>
  </sheets>
  <definedNames>
    <definedName name="_xlnm.Print_Area" localSheetId="2">'Relatório final.'!$A$1:$L$183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" i="7" l="1"/>
  <c r="J2" i="7"/>
  <c r="I2" i="7"/>
  <c r="H2" i="7"/>
  <c r="G2" i="7"/>
  <c r="F2" i="7"/>
  <c r="E2" i="7"/>
  <c r="C2" i="7"/>
  <c r="B2" i="7"/>
  <c r="A2" i="7"/>
  <c r="K2" i="7" l="1"/>
  <c r="M129" i="1"/>
  <c r="G86" i="1" l="1"/>
  <c r="M97" i="1"/>
  <c r="B23" i="2" l="1"/>
  <c r="I5" i="4" s="1"/>
  <c r="X10" i="2" l="1"/>
  <c r="AT31" i="2"/>
  <c r="AT32" i="2"/>
  <c r="AT33" i="2"/>
  <c r="AT34" i="2"/>
  <c r="AT35" i="2"/>
  <c r="AT36" i="2"/>
  <c r="AT37" i="2"/>
  <c r="AT38" i="2"/>
  <c r="AT39" i="2"/>
  <c r="AT40" i="2"/>
  <c r="AT41" i="2"/>
  <c r="I31" i="2"/>
  <c r="I32" i="2"/>
  <c r="I33" i="2"/>
  <c r="I34" i="2"/>
  <c r="I35" i="2"/>
  <c r="I36" i="2"/>
  <c r="I37" i="2"/>
  <c r="I38" i="2"/>
  <c r="I39" i="2"/>
  <c r="I40" i="2"/>
  <c r="I41" i="2"/>
  <c r="B12" i="2" l="1"/>
  <c r="F5" i="4" s="1"/>
  <c r="AY35" i="2" l="1"/>
  <c r="AX35" i="2" s="1"/>
  <c r="AY36" i="2"/>
  <c r="AX36" i="2" s="1"/>
  <c r="AY37" i="2"/>
  <c r="AX37" i="2" s="1"/>
  <c r="AY38" i="2"/>
  <c r="AX38" i="2" s="1"/>
  <c r="AY39" i="2"/>
  <c r="AX39" i="2" s="1"/>
  <c r="AY40" i="2"/>
  <c r="AY41" i="2"/>
  <c r="AX41" i="2" s="1"/>
  <c r="AY42" i="2"/>
  <c r="AX42" i="2" s="1"/>
  <c r="AY43" i="2"/>
  <c r="AX43" i="2" s="1"/>
  <c r="AY44" i="2"/>
  <c r="AX44" i="2" s="1"/>
  <c r="AY45" i="2"/>
  <c r="AX45" i="2" s="1"/>
  <c r="AY46" i="2"/>
  <c r="AX46" i="2" s="1"/>
  <c r="AY47" i="2"/>
  <c r="AX47" i="2" s="1"/>
  <c r="AX40" i="2"/>
  <c r="AV5" i="2"/>
  <c r="AW5" i="2" s="1"/>
  <c r="AV6" i="2"/>
  <c r="AW6" i="2" s="1"/>
  <c r="AV7" i="2"/>
  <c r="AW7" i="2" s="1"/>
  <c r="AV8" i="2"/>
  <c r="AW8" i="2" s="1"/>
  <c r="AV9" i="2"/>
  <c r="AW9" i="2" s="1"/>
  <c r="AV11" i="2"/>
  <c r="AW11" i="2" s="1"/>
  <c r="AV12" i="2"/>
  <c r="AW12" i="2" s="1"/>
  <c r="AV13" i="2"/>
  <c r="AW13" i="2" s="1"/>
  <c r="AV14" i="2"/>
  <c r="AW14" i="2" s="1"/>
  <c r="AV15" i="2"/>
  <c r="AW15" i="2" s="1"/>
  <c r="AV16" i="2"/>
  <c r="AW16" i="2" s="1"/>
  <c r="AV17" i="2"/>
  <c r="AW17" i="2" s="1"/>
  <c r="AV18" i="2"/>
  <c r="AW18" i="2" s="1"/>
  <c r="AV19" i="2"/>
  <c r="AW19" i="2" s="1"/>
  <c r="AV20" i="2"/>
  <c r="AW20" i="2" s="1"/>
  <c r="AV21" i="2"/>
  <c r="AW21" i="2" s="1"/>
  <c r="AV22" i="2"/>
  <c r="AW22" i="2" s="1"/>
  <c r="AV23" i="2"/>
  <c r="AW23" i="2" s="1"/>
  <c r="AV24" i="2"/>
  <c r="AW24" i="2" s="1"/>
  <c r="AV25" i="2"/>
  <c r="AW25" i="2" s="1"/>
  <c r="AV26" i="2"/>
  <c r="AW26" i="2" s="1"/>
  <c r="AV27" i="2"/>
  <c r="AW27" i="2" s="1"/>
  <c r="AV28" i="2"/>
  <c r="AW28" i="2" s="1"/>
  <c r="AV29" i="2"/>
  <c r="AW29" i="2" s="1"/>
  <c r="AV30" i="2"/>
  <c r="AW30" i="2" s="1"/>
  <c r="AV31" i="2"/>
  <c r="AW31" i="2" s="1"/>
  <c r="AV32" i="2"/>
  <c r="AW32" i="2" s="1"/>
  <c r="AV33" i="2"/>
  <c r="AW33" i="2" s="1"/>
  <c r="AV34" i="2"/>
  <c r="AW34" i="2" s="1"/>
  <c r="AV35" i="2"/>
  <c r="AW35" i="2" s="1"/>
  <c r="AV36" i="2"/>
  <c r="AW36" i="2" s="1"/>
  <c r="AV37" i="2"/>
  <c r="AW37" i="2" s="1"/>
  <c r="AV38" i="2"/>
  <c r="AW38" i="2" s="1"/>
  <c r="AV39" i="2"/>
  <c r="AW39" i="2" s="1"/>
  <c r="AV40" i="2"/>
  <c r="AW40" i="2" s="1"/>
  <c r="AV41" i="2"/>
  <c r="AW41" i="2" s="1"/>
  <c r="AV42" i="2"/>
  <c r="AW42" i="2" s="1"/>
  <c r="AV43" i="2"/>
  <c r="AW43" i="2" s="1"/>
  <c r="AV44" i="2"/>
  <c r="AW44" i="2" s="1"/>
  <c r="AV45" i="2"/>
  <c r="AW45" i="2" s="1"/>
  <c r="AV46" i="2"/>
  <c r="AW46" i="2" s="1"/>
  <c r="AV47" i="2"/>
  <c r="AW47" i="2" s="1"/>
  <c r="AL5" i="2"/>
  <c r="AM5" i="2" s="1"/>
  <c r="AL6" i="2"/>
  <c r="AM6" i="2" s="1"/>
  <c r="AL7" i="2"/>
  <c r="AM7" i="2" s="1"/>
  <c r="AL8" i="2"/>
  <c r="AM8" i="2" s="1"/>
  <c r="AL9" i="2"/>
  <c r="AM9" i="2" s="1"/>
  <c r="AL11" i="2"/>
  <c r="AM11" i="2" s="1"/>
  <c r="AL12" i="2"/>
  <c r="AM12" i="2" s="1"/>
  <c r="AL13" i="2"/>
  <c r="AM13" i="2" s="1"/>
  <c r="AL14" i="2"/>
  <c r="AM14" i="2" s="1"/>
  <c r="AL15" i="2"/>
  <c r="AM15" i="2" s="1"/>
  <c r="AL16" i="2"/>
  <c r="AM16" i="2" s="1"/>
  <c r="AL17" i="2"/>
  <c r="AM17" i="2" s="1"/>
  <c r="AL18" i="2"/>
  <c r="AM18" i="2" s="1"/>
  <c r="AL19" i="2"/>
  <c r="AM19" i="2" s="1"/>
  <c r="AL20" i="2"/>
  <c r="AM20" i="2" s="1"/>
  <c r="AL21" i="2"/>
  <c r="AM21" i="2" s="1"/>
  <c r="AL22" i="2"/>
  <c r="AM22" i="2" s="1"/>
  <c r="AL23" i="2"/>
  <c r="AM23" i="2" s="1"/>
  <c r="AL24" i="2"/>
  <c r="AM24" i="2" s="1"/>
  <c r="AL25" i="2"/>
  <c r="AM25" i="2" s="1"/>
  <c r="AL26" i="2"/>
  <c r="AM26" i="2" s="1"/>
  <c r="AL27" i="2"/>
  <c r="AM27" i="2" s="1"/>
  <c r="AL28" i="2"/>
  <c r="AM28" i="2" s="1"/>
  <c r="AL29" i="2"/>
  <c r="AM29" i="2" s="1"/>
  <c r="AL30" i="2"/>
  <c r="AM30" i="2" s="1"/>
  <c r="AL31" i="2"/>
  <c r="AM31" i="2" s="1"/>
  <c r="AL32" i="2"/>
  <c r="AM32" i="2" s="1"/>
  <c r="AL33" i="2"/>
  <c r="AM33" i="2" s="1"/>
  <c r="AL34" i="2"/>
  <c r="AM34" i="2" s="1"/>
  <c r="AK5" i="2"/>
  <c r="AJ5" i="2" s="1"/>
  <c r="AK6" i="2"/>
  <c r="AJ6" i="2" s="1"/>
  <c r="AK7" i="2"/>
  <c r="AJ7" i="2" s="1"/>
  <c r="AK8" i="2"/>
  <c r="AJ8" i="2" s="1"/>
  <c r="AK9" i="2"/>
  <c r="AJ9" i="2" s="1"/>
  <c r="AK11" i="2"/>
  <c r="AJ11" i="2" s="1"/>
  <c r="AK12" i="2"/>
  <c r="AJ12" i="2" s="1"/>
  <c r="AK13" i="2"/>
  <c r="AJ13" i="2" s="1"/>
  <c r="AK14" i="2"/>
  <c r="AJ14" i="2" s="1"/>
  <c r="AK15" i="2"/>
  <c r="AJ15" i="2" s="1"/>
  <c r="AK16" i="2"/>
  <c r="AJ16" i="2" s="1"/>
  <c r="AK17" i="2"/>
  <c r="AJ17" i="2" s="1"/>
  <c r="AK18" i="2"/>
  <c r="AJ18" i="2" s="1"/>
  <c r="AK19" i="2"/>
  <c r="AJ19" i="2" s="1"/>
  <c r="AK20" i="2"/>
  <c r="AJ20" i="2" s="1"/>
  <c r="AK21" i="2"/>
  <c r="AJ21" i="2" s="1"/>
  <c r="AK22" i="2"/>
  <c r="AJ22" i="2" s="1"/>
  <c r="AK23" i="2"/>
  <c r="AJ23" i="2" s="1"/>
  <c r="AK24" i="2"/>
  <c r="AJ24" i="2" s="1"/>
  <c r="AK25" i="2"/>
  <c r="AJ25" i="2" s="1"/>
  <c r="AK26" i="2"/>
  <c r="AJ26" i="2" s="1"/>
  <c r="AK27" i="2"/>
  <c r="AJ27" i="2" s="1"/>
  <c r="AK28" i="2"/>
  <c r="AJ28" i="2" s="1"/>
  <c r="AK29" i="2"/>
  <c r="AJ29" i="2" s="1"/>
  <c r="AK30" i="2"/>
  <c r="AJ30" i="2" s="1"/>
  <c r="AK31" i="2"/>
  <c r="AJ31" i="2" s="1"/>
  <c r="AK32" i="2"/>
  <c r="AJ32" i="2" s="1"/>
  <c r="AK33" i="2"/>
  <c r="AJ33" i="2" s="1"/>
  <c r="AK34" i="2"/>
  <c r="AJ34" i="2" s="1"/>
  <c r="AG5" i="2"/>
  <c r="AG6" i="2"/>
  <c r="AG7" i="2"/>
  <c r="AG8" i="2"/>
  <c r="AG9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F5" i="2"/>
  <c r="AH5" i="2" s="1"/>
  <c r="AF6" i="2"/>
  <c r="AH6" i="2" s="1"/>
  <c r="AF7" i="2"/>
  <c r="AH7" i="2" s="1"/>
  <c r="AF8" i="2"/>
  <c r="AH8" i="2" s="1"/>
  <c r="AF9" i="2"/>
  <c r="AH9" i="2" s="1"/>
  <c r="AF11" i="2"/>
  <c r="AH11" i="2" s="1"/>
  <c r="AF12" i="2"/>
  <c r="AH12" i="2" s="1"/>
  <c r="AF13" i="2"/>
  <c r="AH13" i="2" s="1"/>
  <c r="AF14" i="2"/>
  <c r="AH14" i="2" s="1"/>
  <c r="AF15" i="2"/>
  <c r="AH15" i="2" s="1"/>
  <c r="AF16" i="2"/>
  <c r="AH16" i="2" s="1"/>
  <c r="AF17" i="2"/>
  <c r="AH17" i="2" s="1"/>
  <c r="AF18" i="2"/>
  <c r="AH18" i="2" s="1"/>
  <c r="AF19" i="2"/>
  <c r="AH19" i="2" s="1"/>
  <c r="AF20" i="2"/>
  <c r="AH20" i="2" s="1"/>
  <c r="AF21" i="2"/>
  <c r="AH21" i="2" s="1"/>
  <c r="AF22" i="2"/>
  <c r="AH22" i="2" s="1"/>
  <c r="AF23" i="2"/>
  <c r="AH23" i="2" s="1"/>
  <c r="AF24" i="2"/>
  <c r="AH24" i="2" s="1"/>
  <c r="AF25" i="2"/>
  <c r="AH25" i="2" s="1"/>
  <c r="AF26" i="2"/>
  <c r="AH26" i="2" s="1"/>
  <c r="AF27" i="2"/>
  <c r="AH27" i="2" s="1"/>
  <c r="AF28" i="2"/>
  <c r="AH28" i="2" s="1"/>
  <c r="AF29" i="2"/>
  <c r="AH29" i="2" s="1"/>
  <c r="AF30" i="2"/>
  <c r="AH30" i="2" s="1"/>
  <c r="AF31" i="2"/>
  <c r="AH31" i="2" s="1"/>
  <c r="AF32" i="2"/>
  <c r="AH32" i="2" s="1"/>
  <c r="AF33" i="2"/>
  <c r="AH33" i="2" s="1"/>
  <c r="AF34" i="2"/>
  <c r="AH34" i="2" s="1"/>
  <c r="AE5" i="2"/>
  <c r="AE6" i="2"/>
  <c r="AE7" i="2"/>
  <c r="AE8" i="2"/>
  <c r="AE9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B5" i="2"/>
  <c r="AC5" i="2" s="1"/>
  <c r="AB6" i="2"/>
  <c r="AC6" i="2" s="1"/>
  <c r="AB7" i="2"/>
  <c r="AC7" i="2" s="1"/>
  <c r="AB8" i="2"/>
  <c r="AC8" i="2" s="1"/>
  <c r="AB9" i="2"/>
  <c r="AC9" i="2" s="1"/>
  <c r="AB11" i="2"/>
  <c r="AC11" i="2" s="1"/>
  <c r="AB12" i="2"/>
  <c r="AC12" i="2" s="1"/>
  <c r="AB13" i="2"/>
  <c r="AC13" i="2" s="1"/>
  <c r="AB14" i="2"/>
  <c r="AB15" i="2"/>
  <c r="AC15" i="2" s="1"/>
  <c r="AB16" i="2"/>
  <c r="AC16" i="2" s="1"/>
  <c r="AB17" i="2"/>
  <c r="AC17" i="2" s="1"/>
  <c r="AB18" i="2"/>
  <c r="AC18" i="2" s="1"/>
  <c r="AB19" i="2"/>
  <c r="AC19" i="2" s="1"/>
  <c r="AB20" i="2"/>
  <c r="AC20" i="2" s="1"/>
  <c r="AB21" i="2"/>
  <c r="AC21" i="2" s="1"/>
  <c r="AB22" i="2"/>
  <c r="AC22" i="2" s="1"/>
  <c r="AB23" i="2"/>
  <c r="AC23" i="2" s="1"/>
  <c r="AB24" i="2"/>
  <c r="AC24" i="2" s="1"/>
  <c r="AB25" i="2"/>
  <c r="AC25" i="2" s="1"/>
  <c r="AB26" i="2"/>
  <c r="AC26" i="2" s="1"/>
  <c r="AB27" i="2"/>
  <c r="AC27" i="2" s="1"/>
  <c r="AB28" i="2"/>
  <c r="AC28" i="2" s="1"/>
  <c r="AB29" i="2"/>
  <c r="AC29" i="2" s="1"/>
  <c r="AB30" i="2"/>
  <c r="AC30" i="2" s="1"/>
  <c r="AB31" i="2"/>
  <c r="AC31" i="2" s="1"/>
  <c r="AB32" i="2"/>
  <c r="AC32" i="2" s="1"/>
  <c r="AB33" i="2"/>
  <c r="AC33" i="2" s="1"/>
  <c r="AB34" i="2"/>
  <c r="AC34" i="2" s="1"/>
  <c r="AB35" i="2"/>
  <c r="AC35" i="2" s="1"/>
  <c r="AB36" i="2"/>
  <c r="AC36" i="2" s="1"/>
  <c r="AB37" i="2"/>
  <c r="AC37" i="2" s="1"/>
  <c r="AB38" i="2"/>
  <c r="AC38" i="2" s="1"/>
  <c r="AB39" i="2"/>
  <c r="AC39" i="2" s="1"/>
  <c r="AB40" i="2"/>
  <c r="AC40" i="2" s="1"/>
  <c r="AB41" i="2"/>
  <c r="AC41" i="2" s="1"/>
  <c r="AB42" i="2"/>
  <c r="AC42" i="2" s="1"/>
  <c r="AB43" i="2"/>
  <c r="AC43" i="2" s="1"/>
  <c r="AA5" i="2"/>
  <c r="Z5" i="2" s="1"/>
  <c r="AA6" i="2"/>
  <c r="Z6" i="2" s="1"/>
  <c r="AA7" i="2"/>
  <c r="Z7" i="2" s="1"/>
  <c r="AA8" i="2"/>
  <c r="Z8" i="2" s="1"/>
  <c r="AA9" i="2"/>
  <c r="Z9" i="2" s="1"/>
  <c r="AA11" i="2"/>
  <c r="Z11" i="2" s="1"/>
  <c r="AA12" i="2"/>
  <c r="Z12" i="2" s="1"/>
  <c r="AA13" i="2"/>
  <c r="Z13" i="2" s="1"/>
  <c r="AA14" i="2"/>
  <c r="AA15" i="2"/>
  <c r="Z15" i="2" s="1"/>
  <c r="AA16" i="2"/>
  <c r="Z16" i="2" s="1"/>
  <c r="AA17" i="2"/>
  <c r="Z17" i="2" s="1"/>
  <c r="AA18" i="2"/>
  <c r="Z18" i="2" s="1"/>
  <c r="AA19" i="2"/>
  <c r="Z19" i="2" s="1"/>
  <c r="AA20" i="2"/>
  <c r="Z20" i="2" s="1"/>
  <c r="AA21" i="2"/>
  <c r="Z21" i="2" s="1"/>
  <c r="AA22" i="2"/>
  <c r="Z22" i="2" s="1"/>
  <c r="AA23" i="2"/>
  <c r="Z23" i="2" s="1"/>
  <c r="AA24" i="2"/>
  <c r="Z24" i="2" s="1"/>
  <c r="AA25" i="2"/>
  <c r="Z25" i="2" s="1"/>
  <c r="AA26" i="2"/>
  <c r="Z26" i="2" s="1"/>
  <c r="AA27" i="2"/>
  <c r="Z27" i="2" s="1"/>
  <c r="AA28" i="2"/>
  <c r="Z28" i="2" s="1"/>
  <c r="AA29" i="2"/>
  <c r="Z29" i="2" s="1"/>
  <c r="AA30" i="2"/>
  <c r="Z30" i="2" s="1"/>
  <c r="AA31" i="2"/>
  <c r="Z31" i="2" s="1"/>
  <c r="AA32" i="2"/>
  <c r="Z32" i="2" s="1"/>
  <c r="AA33" i="2"/>
  <c r="Z33" i="2" s="1"/>
  <c r="AA34" i="2"/>
  <c r="Z34" i="2" s="1"/>
  <c r="AA35" i="2"/>
  <c r="Z35" i="2" s="1"/>
  <c r="AA36" i="2"/>
  <c r="Z36" i="2" s="1"/>
  <c r="AA37" i="2"/>
  <c r="Z37" i="2" s="1"/>
  <c r="AA38" i="2"/>
  <c r="Z38" i="2" s="1"/>
  <c r="AA39" i="2"/>
  <c r="Z39" i="2" s="1"/>
  <c r="AA40" i="2"/>
  <c r="Z40" i="2" s="1"/>
  <c r="AA41" i="2"/>
  <c r="Z41" i="2" s="1"/>
  <c r="AA42" i="2"/>
  <c r="Z42" i="2" s="1"/>
  <c r="AA43" i="2"/>
  <c r="Z43" i="2" s="1"/>
  <c r="W5" i="2"/>
  <c r="W6" i="2"/>
  <c r="W7" i="2"/>
  <c r="W8" i="2"/>
  <c r="W9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V5" i="2"/>
  <c r="X5" i="2" s="1"/>
  <c r="V6" i="2"/>
  <c r="X6" i="2" s="1"/>
  <c r="V7" i="2"/>
  <c r="X7" i="2" s="1"/>
  <c r="V8" i="2"/>
  <c r="X8" i="2" s="1"/>
  <c r="V9" i="2"/>
  <c r="X9" i="2" s="1"/>
  <c r="V11" i="2"/>
  <c r="X11" i="2" s="1"/>
  <c r="V12" i="2"/>
  <c r="X12" i="2" s="1"/>
  <c r="V13" i="2"/>
  <c r="X13" i="2" s="1"/>
  <c r="V14" i="2"/>
  <c r="X14" i="2" s="1"/>
  <c r="V15" i="2"/>
  <c r="X15" i="2" s="1"/>
  <c r="V16" i="2"/>
  <c r="X16" i="2" s="1"/>
  <c r="V17" i="2"/>
  <c r="X17" i="2" s="1"/>
  <c r="V18" i="2"/>
  <c r="X18" i="2" s="1"/>
  <c r="V19" i="2"/>
  <c r="X19" i="2" s="1"/>
  <c r="V20" i="2"/>
  <c r="X20" i="2" s="1"/>
  <c r="V21" i="2"/>
  <c r="X21" i="2" s="1"/>
  <c r="V22" i="2"/>
  <c r="X22" i="2" s="1"/>
  <c r="V23" i="2"/>
  <c r="X23" i="2" s="1"/>
  <c r="V24" i="2"/>
  <c r="X24" i="2" s="1"/>
  <c r="V25" i="2"/>
  <c r="X25" i="2" s="1"/>
  <c r="V26" i="2"/>
  <c r="X26" i="2" s="1"/>
  <c r="V27" i="2"/>
  <c r="X27" i="2" s="1"/>
  <c r="V28" i="2"/>
  <c r="X28" i="2" s="1"/>
  <c r="V29" i="2"/>
  <c r="X29" i="2" s="1"/>
  <c r="V30" i="2"/>
  <c r="X30" i="2" s="1"/>
  <c r="V31" i="2"/>
  <c r="X31" i="2" s="1"/>
  <c r="V32" i="2"/>
  <c r="X32" i="2" s="1"/>
  <c r="V33" i="2"/>
  <c r="X33" i="2" s="1"/>
  <c r="V34" i="2"/>
  <c r="X34" i="2" s="1"/>
  <c r="V35" i="2"/>
  <c r="X35" i="2" s="1"/>
  <c r="V36" i="2"/>
  <c r="X36" i="2" s="1"/>
  <c r="V37" i="2"/>
  <c r="X37" i="2" s="1"/>
  <c r="V38" i="2"/>
  <c r="X38" i="2" s="1"/>
  <c r="V39" i="2"/>
  <c r="X39" i="2" s="1"/>
  <c r="V40" i="2"/>
  <c r="X40" i="2" s="1"/>
  <c r="V41" i="2"/>
  <c r="X41" i="2" s="1"/>
  <c r="V42" i="2"/>
  <c r="X42" i="2" s="1"/>
  <c r="V43" i="2"/>
  <c r="X43" i="2" s="1"/>
  <c r="U5" i="2"/>
  <c r="U6" i="2"/>
  <c r="U7" i="2"/>
  <c r="U8" i="2"/>
  <c r="U9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K5" i="2"/>
  <c r="L5" i="2" s="1"/>
  <c r="K6" i="2"/>
  <c r="L6" i="2" s="1"/>
  <c r="K7" i="2"/>
  <c r="L7" i="2" s="1"/>
  <c r="K8" i="2"/>
  <c r="L8" i="2" s="1"/>
  <c r="K9" i="2"/>
  <c r="L9" i="2" s="1"/>
  <c r="K11" i="2"/>
  <c r="L11" i="2" s="1"/>
  <c r="K12" i="2"/>
  <c r="L12" i="2" s="1"/>
  <c r="K13" i="2"/>
  <c r="L13" i="2" s="1"/>
  <c r="K14" i="2"/>
  <c r="L14" i="2" s="1"/>
  <c r="K15" i="2"/>
  <c r="L15" i="2" s="1"/>
  <c r="K16" i="2"/>
  <c r="L16" i="2" s="1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L27" i="2" s="1"/>
  <c r="K28" i="2"/>
  <c r="L28" i="2" s="1"/>
  <c r="K29" i="2"/>
  <c r="L29" i="2" s="1"/>
  <c r="K30" i="2"/>
  <c r="L30" i="2" s="1"/>
  <c r="K31" i="2"/>
  <c r="L31" i="2" s="1"/>
  <c r="K32" i="2"/>
  <c r="L32" i="2" s="1"/>
  <c r="K33" i="2"/>
  <c r="L33" i="2" s="1"/>
  <c r="K34" i="2"/>
  <c r="L34" i="2" s="1"/>
  <c r="K35" i="2"/>
  <c r="L35" i="2" s="1"/>
  <c r="K36" i="2"/>
  <c r="L36" i="2" s="1"/>
  <c r="K37" i="2"/>
  <c r="L37" i="2" s="1"/>
  <c r="K38" i="2"/>
  <c r="L38" i="2" s="1"/>
  <c r="K39" i="2"/>
  <c r="L39" i="2" s="1"/>
  <c r="K40" i="2"/>
  <c r="L40" i="2" s="1"/>
  <c r="K41" i="2"/>
  <c r="L41" i="2" s="1"/>
  <c r="K42" i="2"/>
  <c r="L42" i="2" s="1"/>
  <c r="K43" i="2"/>
  <c r="L43" i="2" s="1"/>
  <c r="K44" i="2"/>
  <c r="L44" i="2" s="1"/>
  <c r="K45" i="2"/>
  <c r="L45" i="2" s="1"/>
  <c r="K46" i="2"/>
  <c r="L46" i="2" s="1"/>
  <c r="K47" i="2"/>
  <c r="L47" i="2" s="1"/>
  <c r="G44" i="1" l="1"/>
  <c r="G43" i="1"/>
  <c r="G42" i="1"/>
  <c r="G41" i="1"/>
  <c r="G40" i="1"/>
  <c r="G39" i="1"/>
  <c r="G38" i="1"/>
  <c r="G37" i="1"/>
  <c r="G36" i="1"/>
  <c r="G35" i="1"/>
  <c r="G68" i="1"/>
  <c r="G67" i="1"/>
  <c r="G66" i="1"/>
  <c r="G65" i="1"/>
  <c r="G64" i="1"/>
  <c r="N12" i="2" l="1"/>
  <c r="M12" i="2" s="1"/>
  <c r="Y12" i="2"/>
  <c r="Y43" i="2"/>
  <c r="N43" i="2"/>
  <c r="M43" i="2" s="1"/>
  <c r="N16" i="2"/>
  <c r="M16" i="2" s="1"/>
  <c r="Y16" i="2"/>
  <c r="N42" i="2"/>
  <c r="M42" i="2" s="1"/>
  <c r="Y42" i="2"/>
  <c r="Y39" i="2"/>
  <c r="N39" i="2"/>
  <c r="M39" i="2" s="1"/>
  <c r="N40" i="2"/>
  <c r="M40" i="2" s="1"/>
  <c r="Y40" i="2"/>
  <c r="N41" i="2"/>
  <c r="M41" i="2" s="1"/>
  <c r="Y41" i="2"/>
  <c r="Y19" i="2"/>
  <c r="N19" i="2"/>
  <c r="M19" i="2" s="1"/>
  <c r="Y17" i="2"/>
  <c r="N17" i="2"/>
  <c r="M17" i="2" s="1"/>
  <c r="N18" i="2"/>
  <c r="M18" i="2" s="1"/>
  <c r="Y18" i="2"/>
  <c r="N13" i="2"/>
  <c r="M13" i="2" s="1"/>
  <c r="Y13" i="2"/>
  <c r="Y15" i="2"/>
  <c r="N15" i="2"/>
  <c r="M15" i="2" s="1"/>
  <c r="Y9" i="2"/>
  <c r="N9" i="2"/>
  <c r="M9" i="2" s="1"/>
  <c r="Y11" i="2"/>
  <c r="N11" i="2"/>
  <c r="M11" i="2" s="1"/>
  <c r="Y14" i="2"/>
  <c r="Z14" i="2" s="1"/>
  <c r="AC14" i="2" s="1"/>
  <c r="N14" i="2"/>
  <c r="M14" i="2" s="1"/>
  <c r="AT30" i="2"/>
  <c r="AT29" i="2"/>
  <c r="I30" i="2"/>
  <c r="I29" i="2"/>
  <c r="H150" i="1" l="1"/>
  <c r="H151" i="1"/>
  <c r="M96" i="1" l="1"/>
  <c r="M98" i="1"/>
  <c r="M99" i="1"/>
  <c r="M100" i="1"/>
  <c r="M101" i="1"/>
  <c r="M102" i="1"/>
  <c r="M103" i="1"/>
  <c r="M104" i="1"/>
  <c r="M132" i="1" l="1"/>
  <c r="M133" i="1"/>
  <c r="M134" i="1"/>
  <c r="M135" i="1"/>
  <c r="M136" i="1"/>
  <c r="AZ47" i="2" l="1"/>
  <c r="BA47" i="2" s="1"/>
  <c r="AZ46" i="2"/>
  <c r="BA46" i="2" s="1"/>
  <c r="AT5" i="2" l="1"/>
  <c r="AT6" i="2"/>
  <c r="AT7" i="2"/>
  <c r="AT8" i="2"/>
  <c r="AT9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4" i="2"/>
  <c r="I6" i="2" l="1"/>
  <c r="I7" i="2"/>
  <c r="I8" i="2"/>
  <c r="I9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5" i="2"/>
  <c r="I4" i="2"/>
  <c r="G31" i="1" l="1"/>
  <c r="Y5" i="2" l="1"/>
  <c r="N5" i="2"/>
  <c r="M5" i="2" s="1"/>
  <c r="E6" i="4"/>
  <c r="B2" i="4" l="1"/>
  <c r="AZ45" i="2"/>
  <c r="BA45" i="2" s="1"/>
  <c r="AV4" i="2"/>
  <c r="AW4" i="2" s="1"/>
  <c r="AZ40" i="2" l="1"/>
  <c r="BA40" i="2" s="1"/>
  <c r="AZ39" i="2"/>
  <c r="BA39" i="2" s="1"/>
  <c r="AZ44" i="2"/>
  <c r="BA44" i="2" s="1"/>
  <c r="AZ36" i="2"/>
  <c r="BA36" i="2" s="1"/>
  <c r="AZ43" i="2"/>
  <c r="BA43" i="2" s="1"/>
  <c r="AZ35" i="2"/>
  <c r="BA35" i="2" s="1"/>
  <c r="AZ38" i="2"/>
  <c r="BA38" i="2" s="1"/>
  <c r="AZ41" i="2"/>
  <c r="BA41" i="2" s="1"/>
  <c r="AZ37" i="2"/>
  <c r="BA37" i="2" s="1"/>
  <c r="AZ42" i="2"/>
  <c r="BA42" i="2" s="1"/>
  <c r="K4" i="2"/>
  <c r="L4" i="2" s="1"/>
  <c r="B6" i="4" l="1"/>
  <c r="A6" i="4"/>
  <c r="A5" i="4"/>
  <c r="G62" i="1" l="1"/>
  <c r="G63" i="1"/>
  <c r="G69" i="1"/>
  <c r="N44" i="2" s="1"/>
  <c r="M44" i="2" s="1"/>
  <c r="G59" i="1"/>
  <c r="G60" i="1"/>
  <c r="G61" i="1"/>
  <c r="Y38" i="2" l="1"/>
  <c r="N38" i="2"/>
  <c r="M38" i="2" s="1"/>
  <c r="N34" i="2"/>
  <c r="M34" i="2" s="1"/>
  <c r="O34" i="2" s="1"/>
  <c r="P34" i="2" s="1"/>
  <c r="Y34" i="2"/>
  <c r="Y36" i="2"/>
  <c r="N36" i="2"/>
  <c r="M36" i="2" s="1"/>
  <c r="Y35" i="2"/>
  <c r="N35" i="2"/>
  <c r="M35" i="2" s="1"/>
  <c r="N37" i="2"/>
  <c r="M37" i="2" s="1"/>
  <c r="Y37" i="2"/>
  <c r="AI48" i="2"/>
  <c r="A52" i="4"/>
  <c r="AG4" i="2"/>
  <c r="AL4" i="2"/>
  <c r="AF4" i="2"/>
  <c r="AH4" i="2" s="1"/>
  <c r="AK4" i="2"/>
  <c r="AE4" i="2"/>
  <c r="AK48" i="2" l="1"/>
  <c r="AM48" i="2" s="1"/>
  <c r="G42" i="4"/>
  <c r="G51" i="4"/>
  <c r="G35" i="4"/>
  <c r="G48" i="4"/>
  <c r="G32" i="4"/>
  <c r="G28" i="4"/>
  <c r="G24" i="4"/>
  <c r="G30" i="4"/>
  <c r="G43" i="4"/>
  <c r="G25" i="4"/>
  <c r="G44" i="4"/>
  <c r="G40" i="4"/>
  <c r="G47" i="4"/>
  <c r="G39" i="4"/>
  <c r="G31" i="4"/>
  <c r="G36" i="4"/>
  <c r="G27" i="4"/>
  <c r="G50" i="4"/>
  <c r="G46" i="4"/>
  <c r="G38" i="4"/>
  <c r="G34" i="4"/>
  <c r="G26" i="4"/>
  <c r="G49" i="4"/>
  <c r="G45" i="4"/>
  <c r="G41" i="4"/>
  <c r="G37" i="4"/>
  <c r="G33" i="4"/>
  <c r="G29" i="4"/>
  <c r="G23" i="4"/>
  <c r="G22" i="4"/>
  <c r="AY8" i="2" l="1"/>
  <c r="AX8" i="2" s="1"/>
  <c r="AI8" i="2"/>
  <c r="AY22" i="2"/>
  <c r="AX22" i="2" s="1"/>
  <c r="AI22" i="2"/>
  <c r="AY11" i="2"/>
  <c r="AX11" i="2" s="1"/>
  <c r="AI11" i="2"/>
  <c r="AY5" i="2"/>
  <c r="AX5" i="2" s="1"/>
  <c r="AI5" i="2"/>
  <c r="AY9" i="2"/>
  <c r="AX9" i="2" s="1"/>
  <c r="AI9" i="2"/>
  <c r="AY26" i="2"/>
  <c r="AX26" i="2" s="1"/>
  <c r="AI26" i="2"/>
  <c r="AY25" i="2"/>
  <c r="AX25" i="2" s="1"/>
  <c r="AZ25" i="2" s="1"/>
  <c r="BA25" i="2" s="1"/>
  <c r="AI25" i="2"/>
  <c r="AY28" i="2"/>
  <c r="AX28" i="2" s="1"/>
  <c r="AZ28" i="2" s="1"/>
  <c r="BA28" i="2" s="1"/>
  <c r="AI28" i="2"/>
  <c r="AY19" i="2"/>
  <c r="AX19" i="2" s="1"/>
  <c r="AI19" i="2"/>
  <c r="AY16" i="2"/>
  <c r="AX16" i="2" s="1"/>
  <c r="AI16" i="2"/>
  <c r="AI32" i="2"/>
  <c r="AY32" i="2"/>
  <c r="AX32" i="2" s="1"/>
  <c r="AZ32" i="2" s="1"/>
  <c r="BA32" i="2" s="1"/>
  <c r="AY29" i="2"/>
  <c r="AX29" i="2" s="1"/>
  <c r="AI29" i="2"/>
  <c r="AY14" i="2"/>
  <c r="AX14" i="2" s="1"/>
  <c r="AI14" i="2"/>
  <c r="AY27" i="2"/>
  <c r="AX27" i="2" s="1"/>
  <c r="AZ27" i="2" s="1"/>
  <c r="BA27" i="2" s="1"/>
  <c r="AI27" i="2"/>
  <c r="AY6" i="2"/>
  <c r="AX6" i="2" s="1"/>
  <c r="AI6" i="2"/>
  <c r="AY18" i="2"/>
  <c r="AX18" i="2" s="1"/>
  <c r="AI18" i="2"/>
  <c r="AY20" i="2"/>
  <c r="AX20" i="2" s="1"/>
  <c r="AI20" i="2"/>
  <c r="AY33" i="2"/>
  <c r="AX33" i="2" s="1"/>
  <c r="AI33" i="2"/>
  <c r="AY7" i="2"/>
  <c r="AX7" i="2" s="1"/>
  <c r="AI7" i="2"/>
  <c r="AY34" i="2"/>
  <c r="AX34" i="2" s="1"/>
  <c r="AI34" i="2"/>
  <c r="AI24" i="2"/>
  <c r="AY24" i="2"/>
  <c r="AX24" i="2" s="1"/>
  <c r="AY17" i="2"/>
  <c r="AX17" i="2" s="1"/>
  <c r="AI17" i="2"/>
  <c r="AY30" i="2"/>
  <c r="AX30" i="2" s="1"/>
  <c r="AI30" i="2"/>
  <c r="AY15" i="2"/>
  <c r="AX15" i="2" s="1"/>
  <c r="AI15" i="2"/>
  <c r="AY12" i="2"/>
  <c r="AX12" i="2" s="1"/>
  <c r="AI12" i="2"/>
  <c r="AY21" i="2"/>
  <c r="AX21" i="2" s="1"/>
  <c r="AI21" i="2"/>
  <c r="AY23" i="2"/>
  <c r="AX23" i="2" s="1"/>
  <c r="AI23" i="2"/>
  <c r="AI13" i="2"/>
  <c r="AY13" i="2"/>
  <c r="AX13" i="2" s="1"/>
  <c r="AY31" i="2"/>
  <c r="AX31" i="2" s="1"/>
  <c r="AZ31" i="2" s="1"/>
  <c r="BA31" i="2" s="1"/>
  <c r="AI31" i="2"/>
  <c r="AZ26" i="2"/>
  <c r="BA26" i="2" s="1"/>
  <c r="AI4" i="2"/>
  <c r="AJ4" i="2" s="1"/>
  <c r="AY4" i="2"/>
  <c r="AM4" i="2" l="1"/>
  <c r="AM46" i="2" s="1"/>
  <c r="AM51" i="2" s="1"/>
  <c r="F14" i="4" s="1"/>
  <c r="AJ46" i="2"/>
  <c r="AZ29" i="2"/>
  <c r="BA29" i="2" s="1"/>
  <c r="AZ30" i="2"/>
  <c r="BA30" i="2" s="1"/>
  <c r="AZ33" i="2"/>
  <c r="BA33" i="2" s="1"/>
  <c r="AZ34" i="2"/>
  <c r="BA34" i="2" s="1"/>
  <c r="AZ6" i="2"/>
  <c r="BA6" i="2" s="1"/>
  <c r="AZ14" i="2"/>
  <c r="BA14" i="2" s="1"/>
  <c r="AZ5" i="2"/>
  <c r="BA5" i="2" s="1"/>
  <c r="AX4" i="2"/>
  <c r="AZ4" i="2" s="1"/>
  <c r="BA4" i="2" s="1"/>
  <c r="AZ24" i="2"/>
  <c r="BA24" i="2" s="1"/>
  <c r="AZ22" i="2"/>
  <c r="BA22" i="2" s="1"/>
  <c r="AZ23" i="2"/>
  <c r="BA23" i="2" s="1"/>
  <c r="AZ21" i="2"/>
  <c r="BA21" i="2" s="1"/>
  <c r="AZ12" i="2"/>
  <c r="BA12" i="2" s="1"/>
  <c r="AZ11" i="2"/>
  <c r="BA11" i="2" s="1"/>
  <c r="AZ9" i="2"/>
  <c r="BA9" i="2" s="1"/>
  <c r="AZ8" i="2"/>
  <c r="BA8" i="2" s="1"/>
  <c r="AZ13" i="2"/>
  <c r="BA13" i="2" s="1"/>
  <c r="AZ19" i="2"/>
  <c r="BA19" i="2" s="1"/>
  <c r="AZ17" i="2"/>
  <c r="BA17" i="2" s="1"/>
  <c r="AZ7" i="2"/>
  <c r="BA7" i="2" s="1"/>
  <c r="AZ20" i="2"/>
  <c r="BA20" i="2" s="1"/>
  <c r="AZ18" i="2"/>
  <c r="BA18" i="2" s="1"/>
  <c r="AZ16" i="2"/>
  <c r="BA16" i="2" s="1"/>
  <c r="AZ15" i="2"/>
  <c r="BA15" i="2" s="1"/>
  <c r="AM50" i="2" l="1"/>
  <c r="F13" i="4" s="1"/>
  <c r="AZ48" i="2"/>
  <c r="BA49" i="2" s="1"/>
  <c r="F16" i="4" s="1"/>
  <c r="D10" i="4"/>
  <c r="D12" i="4"/>
  <c r="D11" i="4"/>
  <c r="D9" i="4"/>
  <c r="AM52" i="2" l="1"/>
  <c r="F10" i="4"/>
  <c r="F11" i="4" s="1"/>
  <c r="F19" i="4" s="1"/>
  <c r="G49" i="1"/>
  <c r="G50" i="1"/>
  <c r="G51" i="1"/>
  <c r="G52" i="1"/>
  <c r="G53" i="1"/>
  <c r="G54" i="1"/>
  <c r="G55" i="1"/>
  <c r="G56" i="1"/>
  <c r="G57" i="1"/>
  <c r="G58" i="1"/>
  <c r="G70" i="1"/>
  <c r="N45" i="2" s="1"/>
  <c r="M45" i="2" s="1"/>
  <c r="O45" i="2" s="1"/>
  <c r="P45" i="2" s="1"/>
  <c r="G71" i="1"/>
  <c r="N46" i="2" s="1"/>
  <c r="M46" i="2" s="1"/>
  <c r="O46" i="2" s="1"/>
  <c r="P46" i="2" s="1"/>
  <c r="G72" i="1"/>
  <c r="N47" i="2" s="1"/>
  <c r="M47" i="2" s="1"/>
  <c r="O47" i="2" s="1"/>
  <c r="P47" i="2" s="1"/>
  <c r="G73" i="1"/>
  <c r="G74" i="1"/>
  <c r="G75" i="1"/>
  <c r="O44" i="2"/>
  <c r="P44" i="2" s="1"/>
  <c r="H158" i="1"/>
  <c r="N33" i="2" l="1"/>
  <c r="M33" i="2" s="1"/>
  <c r="O33" i="2" s="1"/>
  <c r="P33" i="2" s="1"/>
  <c r="Y33" i="2"/>
  <c r="N29" i="2"/>
  <c r="M29" i="2" s="1"/>
  <c r="O29" i="2" s="1"/>
  <c r="P29" i="2" s="1"/>
  <c r="Y29" i="2"/>
  <c r="N32" i="2"/>
  <c r="M32" i="2" s="1"/>
  <c r="O32" i="2" s="1"/>
  <c r="P32" i="2" s="1"/>
  <c r="Y32" i="2"/>
  <c r="Y28" i="2"/>
  <c r="N28" i="2"/>
  <c r="M28" i="2" s="1"/>
  <c r="O28" i="2" s="1"/>
  <c r="P28" i="2" s="1"/>
  <c r="N24" i="2"/>
  <c r="M24" i="2" s="1"/>
  <c r="O24" i="2" s="1"/>
  <c r="P24" i="2" s="1"/>
  <c r="Y24" i="2"/>
  <c r="Y31" i="2"/>
  <c r="N31" i="2"/>
  <c r="M31" i="2" s="1"/>
  <c r="O31" i="2" s="1"/>
  <c r="P31" i="2" s="1"/>
  <c r="Y27" i="2"/>
  <c r="N27" i="2"/>
  <c r="M27" i="2" s="1"/>
  <c r="O27" i="2" s="1"/>
  <c r="P27" i="2" s="1"/>
  <c r="N25" i="2"/>
  <c r="M25" i="2" s="1"/>
  <c r="O25" i="2" s="1"/>
  <c r="P25" i="2" s="1"/>
  <c r="Y25" i="2"/>
  <c r="Y30" i="2"/>
  <c r="N30" i="2"/>
  <c r="M30" i="2" s="1"/>
  <c r="O30" i="2" s="1"/>
  <c r="P30" i="2" s="1"/>
  <c r="N26" i="2"/>
  <c r="M26" i="2" s="1"/>
  <c r="O26" i="2" s="1"/>
  <c r="P26" i="2" s="1"/>
  <c r="Y26" i="2"/>
  <c r="O43" i="2"/>
  <c r="P43" i="2" s="1"/>
  <c r="O42" i="2"/>
  <c r="P42" i="2" s="1"/>
  <c r="Y48" i="2"/>
  <c r="AA48" i="2" s="1"/>
  <c r="AC48" i="2" s="1"/>
  <c r="W4" i="2"/>
  <c r="AA4" i="2"/>
  <c r="AB4" i="2"/>
  <c r="O35" i="2" l="1"/>
  <c r="P35" i="2" s="1"/>
  <c r="O40" i="2"/>
  <c r="P40" i="2" s="1"/>
  <c r="O37" i="2"/>
  <c r="P37" i="2" s="1"/>
  <c r="O39" i="2"/>
  <c r="P39" i="2" s="1"/>
  <c r="O41" i="2"/>
  <c r="P41" i="2" s="1"/>
  <c r="O38" i="2"/>
  <c r="P38" i="2" s="1"/>
  <c r="O36" i="2"/>
  <c r="P36" i="2" s="1"/>
  <c r="O15" i="2"/>
  <c r="P15" i="2" s="1"/>
  <c r="O16" i="2"/>
  <c r="P16" i="2" s="1"/>
  <c r="O19" i="2"/>
  <c r="P19" i="2" s="1"/>
  <c r="O17" i="2"/>
  <c r="P17" i="2" s="1"/>
  <c r="O14" i="2"/>
  <c r="P14" i="2" s="1"/>
  <c r="O18" i="2"/>
  <c r="P18" i="2" s="1"/>
  <c r="M131" i="1"/>
  <c r="M130" i="1"/>
  <c r="M128" i="1"/>
  <c r="M127" i="1"/>
  <c r="M126" i="1"/>
  <c r="M125" i="1"/>
  <c r="M137" i="1" l="1"/>
  <c r="M108" i="1"/>
  <c r="I156" i="1" s="1"/>
  <c r="G90" i="1"/>
  <c r="G91" i="1"/>
  <c r="G89" i="1"/>
  <c r="G88" i="1"/>
  <c r="G87" i="1"/>
  <c r="G30" i="1"/>
  <c r="N4" i="2" s="1"/>
  <c r="M4" i="2" s="1"/>
  <c r="G32" i="1"/>
  <c r="G33" i="1"/>
  <c r="G34" i="1"/>
  <c r="G45" i="1"/>
  <c r="G46" i="1"/>
  <c r="G47" i="1"/>
  <c r="G48" i="1"/>
  <c r="Y7" i="2" l="1"/>
  <c r="N7" i="2"/>
  <c r="M7" i="2" s="1"/>
  <c r="Y20" i="2"/>
  <c r="N20" i="2"/>
  <c r="M20" i="2" s="1"/>
  <c r="O20" i="2" s="1"/>
  <c r="P20" i="2" s="1"/>
  <c r="N23" i="2"/>
  <c r="M23" i="2" s="1"/>
  <c r="O23" i="2" s="1"/>
  <c r="P23" i="2" s="1"/>
  <c r="Y23" i="2"/>
  <c r="Y22" i="2"/>
  <c r="N22" i="2"/>
  <c r="M22" i="2" s="1"/>
  <c r="O22" i="2" s="1"/>
  <c r="P22" i="2" s="1"/>
  <c r="N21" i="2"/>
  <c r="M21" i="2" s="1"/>
  <c r="O21" i="2" s="1"/>
  <c r="P21" i="2" s="1"/>
  <c r="Y21" i="2"/>
  <c r="Y8" i="2"/>
  <c r="N8" i="2"/>
  <c r="M8" i="2" s="1"/>
  <c r="N6" i="2"/>
  <c r="M6" i="2" s="1"/>
  <c r="Y6" i="2"/>
  <c r="I157" i="1"/>
  <c r="D18" i="4" s="1"/>
  <c r="D17" i="4"/>
  <c r="O4" i="2"/>
  <c r="P4" i="2" s="1"/>
  <c r="M92" i="1"/>
  <c r="I154" i="1" s="1"/>
  <c r="D15" i="4" s="1"/>
  <c r="Y4" i="2"/>
  <c r="V4" i="2"/>
  <c r="X4" i="2" s="1"/>
  <c r="U4" i="2"/>
  <c r="O11" i="2" l="1"/>
  <c r="P11" i="2" s="1"/>
  <c r="O12" i="2"/>
  <c r="P12" i="2" s="1"/>
  <c r="O13" i="2"/>
  <c r="P13" i="2" s="1"/>
  <c r="O9" i="2"/>
  <c r="P9" i="2" s="1"/>
  <c r="O6" i="2"/>
  <c r="P6" i="2" s="1"/>
  <c r="O7" i="2"/>
  <c r="P7" i="2" s="1"/>
  <c r="O8" i="2"/>
  <c r="P8" i="2" s="1"/>
  <c r="O5" i="2"/>
  <c r="P5" i="2" s="1"/>
  <c r="Z4" i="2"/>
  <c r="AC4" i="2" s="1"/>
  <c r="AC46" i="2" s="1"/>
  <c r="Z46" i="2" l="1"/>
  <c r="AC50" i="2" s="1"/>
  <c r="I152" i="1" s="1"/>
  <c r="O48" i="2"/>
  <c r="P49" i="2" s="1"/>
  <c r="D16" i="4" s="1"/>
  <c r="AC51" i="2"/>
  <c r="I155" i="1" l="1"/>
  <c r="D13" i="4"/>
  <c r="AC52" i="2"/>
  <c r="I153" i="1"/>
  <c r="I158" i="1" l="1"/>
  <c r="M156" i="1" s="1"/>
  <c r="D14" i="4"/>
  <c r="M160" i="1" l="1"/>
  <c r="I159" i="1"/>
  <c r="D19" i="4" s="1"/>
</calcChain>
</file>

<file path=xl/sharedStrings.xml><?xml version="1.0" encoding="utf-8"?>
<sst xmlns="http://schemas.openxmlformats.org/spreadsheetml/2006/main" count="422" uniqueCount="306">
  <si>
    <r>
      <t xml:space="preserve">PROPOSTA DE ATIVIDADE DE EXTENSÃO </t>
    </r>
    <r>
      <rPr>
        <b/>
        <sz val="16"/>
        <color theme="1"/>
        <rFont val="Calibri"/>
        <family val="2"/>
      </rPr>
      <t>2016</t>
    </r>
  </si>
  <si>
    <t>Responsável pela Atividade Acadêmica</t>
  </si>
  <si>
    <t>Email:</t>
  </si>
  <si>
    <t>Telefone:</t>
  </si>
  <si>
    <t>Nome:</t>
  </si>
  <si>
    <t>PRESENCIAL</t>
  </si>
  <si>
    <t>EAD</t>
  </si>
  <si>
    <t>Objetivos</t>
  </si>
  <si>
    <t>Justificativa</t>
  </si>
  <si>
    <t>Atividades a serem desenvolvidas</t>
  </si>
  <si>
    <t>Metodologia</t>
  </si>
  <si>
    <t>PARCELA ÚNICA</t>
  </si>
  <si>
    <t>ATÉ 2 PARCELAS</t>
  </si>
  <si>
    <t>ATÉ 3 PARCELAS</t>
  </si>
  <si>
    <t>CRONOGRAMA - ATIVIDADE DE EXTENSÃO</t>
  </si>
  <si>
    <t>Carga Horária</t>
  </si>
  <si>
    <t>Prevê remuneração?</t>
  </si>
  <si>
    <t>Titulação</t>
  </si>
  <si>
    <t>EXTERNO</t>
  </si>
  <si>
    <t>UNIFEV</t>
  </si>
  <si>
    <t>Infraestrutura</t>
  </si>
  <si>
    <t>Professor  registrado pela Unifev ou é  externo ?</t>
  </si>
  <si>
    <t>Graduando</t>
  </si>
  <si>
    <t>Graduado</t>
  </si>
  <si>
    <t>Especialista</t>
  </si>
  <si>
    <t>Mestre</t>
  </si>
  <si>
    <t>Doutor</t>
  </si>
  <si>
    <t xml:space="preserve">Pedágio </t>
  </si>
  <si>
    <t>Qtd</t>
  </si>
  <si>
    <t xml:space="preserve">Valor fixado </t>
  </si>
  <si>
    <t>Reserva em hotel</t>
  </si>
  <si>
    <t xml:space="preserve">Total </t>
  </si>
  <si>
    <t>Ítens para reembolso</t>
  </si>
  <si>
    <t>Combustível por km rodado</t>
  </si>
  <si>
    <t>Observações</t>
  </si>
  <si>
    <t xml:space="preserve">TOTAL   </t>
  </si>
  <si>
    <t xml:space="preserve">Descrição </t>
  </si>
  <si>
    <t xml:space="preserve">Quantidade prevista </t>
  </si>
  <si>
    <t xml:space="preserve">Previsão do valor unitário </t>
  </si>
  <si>
    <t>DESPESAS COM DOCENTES</t>
  </si>
  <si>
    <t>PEDIDOS AO SETOR DE EVENTOS</t>
  </si>
  <si>
    <t>Quantidade Necessária</t>
  </si>
  <si>
    <t xml:space="preserve">OBSERVAÇÕES GERAIS AO EVENTOS : </t>
  </si>
  <si>
    <t xml:space="preserve">PEDIDOS AO SETOR DE MARKETING </t>
  </si>
  <si>
    <t>FOLHETOS FRENTE (15X21)</t>
  </si>
  <si>
    <t>FOLHETOS FRENTE E VERSO(15X21)</t>
  </si>
  <si>
    <t>FILIPETAS FRENTE (10X21)</t>
  </si>
  <si>
    <t>FILIPETAS FRENTE E VERSO (10X21)</t>
  </si>
  <si>
    <t>REMUNERAÇÃO DE DOCENTES</t>
  </si>
  <si>
    <t>ENCARGOS SOBRE A FOLHA (PATRONAL)</t>
  </si>
  <si>
    <t>DESPESAS COM MARKETING</t>
  </si>
  <si>
    <t>VALOR ESPECÍFICO</t>
  </si>
  <si>
    <t>Valor específico do palestrante externo</t>
  </si>
  <si>
    <t>Descrição ref. a palestrante com valor específico.</t>
  </si>
  <si>
    <t>Horas do professor em  viagens (Visitas)</t>
  </si>
  <si>
    <t xml:space="preserve">OBSERVAÇÕES GERAIS AO MARKETING : </t>
  </si>
  <si>
    <t>QTD HORAS</t>
  </si>
  <si>
    <t xml:space="preserve">VALOR TOTAL </t>
  </si>
  <si>
    <t xml:space="preserve">REGISTRADO PELA CASA OU EXTERNO </t>
  </si>
  <si>
    <t>ENCARGOS</t>
  </si>
  <si>
    <t>HÁ REMUNERAÇÃO</t>
  </si>
  <si>
    <t>SIM</t>
  </si>
  <si>
    <t>NÃO</t>
  </si>
  <si>
    <t>REMUNERAÇÃO DOCENTES</t>
  </si>
  <si>
    <t>REMUNERAÇÃO PALESTRANTE EXTERNO - VALOR ESPECÍFICO</t>
  </si>
  <si>
    <t xml:space="preserve">ENCARGOS </t>
  </si>
  <si>
    <t xml:space="preserve">TOTAL </t>
  </si>
  <si>
    <t xml:space="preserve">TOTAL DE REMUNERAÇÃO </t>
  </si>
  <si>
    <t>TOTAL DE ENCARGOS PATRONAIS</t>
  </si>
  <si>
    <t>GASTOS COM PGTOS DE SALÁRIOS</t>
  </si>
  <si>
    <t xml:space="preserve">OUTRAS DESPESAS COM DOCENTES </t>
  </si>
  <si>
    <t>Curso PRESENCIAL ou EAD? Clique e selecione</t>
  </si>
  <si>
    <t>PONTO DE EQUILÍBRIO</t>
  </si>
  <si>
    <t>SEMI PRESENCIAL</t>
  </si>
  <si>
    <t>Formas de inscrição? Clique e selecione</t>
  </si>
  <si>
    <t xml:space="preserve">OBSERVAÇÕES GERAIS AO SETOR DE COMPRAS : </t>
  </si>
  <si>
    <r>
      <t xml:space="preserve">RELATÓRIO FINAL DE ATIVIDADE DE EXTENSÃO </t>
    </r>
    <r>
      <rPr>
        <b/>
        <sz val="16"/>
        <color theme="1"/>
        <rFont val="Calibri"/>
        <family val="2"/>
      </rPr>
      <t>2016</t>
    </r>
  </si>
  <si>
    <t>Evento Realizado?</t>
  </si>
  <si>
    <t>JUSTIFICATIVA</t>
  </si>
  <si>
    <t xml:space="preserve">Realizado </t>
  </si>
  <si>
    <t>Remuneração com os docentes</t>
  </si>
  <si>
    <t>Encargos sobre a folha (Patronal)</t>
  </si>
  <si>
    <t xml:space="preserve">Outras despesas com o docente </t>
  </si>
  <si>
    <t>Despesas com Marketing</t>
  </si>
  <si>
    <t xml:space="preserve">Número de inscrições </t>
  </si>
  <si>
    <t xml:space="preserve">Receita com inscrições </t>
  </si>
  <si>
    <t>Outras fontes de recurso</t>
  </si>
  <si>
    <t xml:space="preserve">Valor da inscrição </t>
  </si>
  <si>
    <t xml:space="preserve">Justificativas </t>
  </si>
  <si>
    <t>Resultado</t>
  </si>
  <si>
    <t>RG:</t>
  </si>
  <si>
    <t>CPF:</t>
  </si>
  <si>
    <t>Banco:</t>
  </si>
  <si>
    <t>Agência:</t>
  </si>
  <si>
    <t>Conta:</t>
  </si>
  <si>
    <t xml:space="preserve">Pagamento de Hora aula projeto </t>
  </si>
  <si>
    <t>Pagamento de Hora aula relatório</t>
  </si>
  <si>
    <t xml:space="preserve">Professor </t>
  </si>
  <si>
    <t xml:space="preserve">data da aula </t>
  </si>
  <si>
    <t xml:space="preserve">Valor hora aula </t>
  </si>
  <si>
    <t xml:space="preserve">Nome do aluno inscrito </t>
  </si>
  <si>
    <t>PARTICIPANTES</t>
  </si>
  <si>
    <t xml:space="preserve">APROVADO </t>
  </si>
  <si>
    <t>REPROVADO</t>
  </si>
  <si>
    <t>ATÉ 4 PARCELAS</t>
  </si>
  <si>
    <t>Haverá parcelamento do valor? (Lembramos que a parcela deverá ser de no mínimo R$ 10,00)  Clique e selecione</t>
  </si>
  <si>
    <t>O responsável pela atividade deverá entrar em contatos com os setores da Unifev, assim que este for aprovado, para programar os pedidos aqui mencionados. Exemplo: divulgação, compra de material, fretamento de ônibus,etc.</t>
  </si>
  <si>
    <t>Aberto à comunidade externa?                                                                                                                                                                                                                                                                                                              Clique e selecione</t>
  </si>
  <si>
    <t>Descrição ref. ao palestrante com valor específico.</t>
  </si>
  <si>
    <t>ELABORAÇÃO DE ARTE ESPECÍFICA PARA O EVENTO</t>
  </si>
  <si>
    <t>ELABORAÇÃO DE ARTE ESPECÍFICA PARA O EMAILMARKETING</t>
  </si>
  <si>
    <t>ELABORAÇÃO DE ARTE ESPECÍFICA PARA O WHATSAPP</t>
  </si>
  <si>
    <t>ELABORAÇÃO DE ARTE ESPECÍFICA PARA FACEBOOK</t>
  </si>
  <si>
    <t xml:space="preserve">PEDIDOS AO SETOR DE AUDIO VISUAL E STI (INFORMÁTICA) </t>
  </si>
  <si>
    <t>Regulamento:</t>
  </si>
  <si>
    <t xml:space="preserve">Atenção: é necessário que esteja preenchidas as célula "K21", com a previsão de inscritos, e a célula "G24" com o valor das inscrições. É necessário que estes números sejam suficientes para que o curso não ofereça um "RESULTADO NEGATIVO". Se o resultado for negativo no campo acima teremos a indicação de que o é recomendável que aumente o "valor da inscrição" ou o número de "previsto para inscrição", caso não gere resultado negativo o projeto estará apto para passar no Consepe. </t>
  </si>
  <si>
    <t>Médico</t>
  </si>
  <si>
    <t>Médico especialista</t>
  </si>
  <si>
    <t>Médico mestre</t>
  </si>
  <si>
    <t>Médico Doutor</t>
  </si>
  <si>
    <t>Campus centro - Lab. Informática 4</t>
  </si>
  <si>
    <t>Campus centro - Sala de 30 a 50 lugares</t>
  </si>
  <si>
    <t xml:space="preserve">Campus centro - Memorial </t>
  </si>
  <si>
    <t>Campus centro - Sala de 51 a 100 lugares</t>
  </si>
  <si>
    <t>Cidade Universitária  - Sala de 30 a 50 lugares</t>
  </si>
  <si>
    <t>Cidade Universitária  - Sala de 51 a 100 lugares</t>
  </si>
  <si>
    <t xml:space="preserve">Local do evento </t>
  </si>
  <si>
    <t xml:space="preserve">Quantidade de horas utilizadas no local </t>
  </si>
  <si>
    <t xml:space="preserve">Resultado do custo por dia </t>
  </si>
  <si>
    <t xml:space="preserve">Local </t>
  </si>
  <si>
    <t xml:space="preserve">TOTAL DE GASTOS COM INFRA NO PROJETO </t>
  </si>
  <si>
    <t xml:space="preserve">DESPESAS COM INFRA </t>
  </si>
  <si>
    <t xml:space="preserve">Resultado sem o erro </t>
  </si>
  <si>
    <t xml:space="preserve"> Despesas com infraestrutura</t>
  </si>
  <si>
    <t xml:space="preserve">Se seu projeto acontecerá em local externo ? Digite aqui em qual local será: </t>
  </si>
  <si>
    <t xml:space="preserve">Laboratório de Anatomia </t>
  </si>
  <si>
    <t xml:space="preserve">Laboratório de Fisiologia </t>
  </si>
  <si>
    <t xml:space="preserve">Laboratório de Gastronomia </t>
  </si>
  <si>
    <t>Externo</t>
  </si>
  <si>
    <t>Ambiente Unifev</t>
  </si>
  <si>
    <t>Laboratório Didático-pedagógico</t>
  </si>
  <si>
    <t>Laboratório de Letras</t>
  </si>
  <si>
    <t>Valor Hora Aula (Paulo Gil Informou)</t>
  </si>
  <si>
    <t>Valor Minuto Aula</t>
  </si>
  <si>
    <t xml:space="preserve">Valor por Minuto </t>
  </si>
  <si>
    <t>Horas Transformadas em Minutos</t>
  </si>
  <si>
    <t>Curso de Extensão</t>
  </si>
  <si>
    <t>Programa de Extensão</t>
  </si>
  <si>
    <t>Evento de Extensão</t>
  </si>
  <si>
    <t>Prestação de Serviço</t>
  </si>
  <si>
    <t>Eixo temático</t>
  </si>
  <si>
    <r>
      <t>J</t>
    </r>
    <r>
      <rPr>
        <b/>
        <u/>
        <sz val="12"/>
        <color theme="1"/>
        <rFont val="Calibri"/>
        <family val="2"/>
      </rPr>
      <t xml:space="preserve">USTIFICATIVA POR FALTA DE REMUNERAÇÃO.  </t>
    </r>
    <r>
      <rPr>
        <b/>
        <sz val="12"/>
        <color theme="1"/>
        <rFont val="Calibri"/>
        <family val="2"/>
      </rPr>
      <t xml:space="preserve"> (Quando não houver previsão de remuneração para o professor, este campo deverá ser preenchido com a justificativa)</t>
    </r>
  </si>
  <si>
    <r>
      <rPr>
        <b/>
        <sz val="12"/>
        <rFont val="Calibri"/>
        <family val="2"/>
      </rPr>
      <t>Atenção</t>
    </r>
    <r>
      <rPr>
        <sz val="12"/>
        <color theme="1"/>
        <rFont val="Calibri"/>
        <family val="2"/>
      </rPr>
      <t>: é necessário que esteja preenchidas as célula "K21", com a previsão de inscritos, e a célula "G24" com o valor das inscrições e com números suficientes para que o curso não ofereça um "RESULTADO PREVISTO" negativo.</t>
    </r>
  </si>
  <si>
    <r>
      <t>O ponto de equilíbrio é o número mínimo de inscrições que o curso precisa para acontecer. Quando o curso for oferecido sem valor de inscrição, na célula abaixo teremos a expressão"</t>
    </r>
    <r>
      <rPr>
        <sz val="12"/>
        <color rgb="FFFF0000"/>
        <rFont val="Calibri"/>
        <family val="2"/>
      </rPr>
      <t>#DIV/0!</t>
    </r>
    <r>
      <rPr>
        <sz val="12"/>
        <color theme="1"/>
        <rFont val="Calibri"/>
        <family val="2"/>
      </rPr>
      <t>". É recomendado que todo curso que gere custo, tenha também uma taxa de inscrição para evitar resultados negativos.</t>
    </r>
  </si>
  <si>
    <t>Comunicação</t>
  </si>
  <si>
    <t>Cultura</t>
  </si>
  <si>
    <t>Direitos Humanos e Justiça</t>
  </si>
  <si>
    <t>Educação</t>
  </si>
  <si>
    <t>Meio Ambiente</t>
  </si>
  <si>
    <t xml:space="preserve">Saúde </t>
  </si>
  <si>
    <t>Tecnologia e Produção</t>
  </si>
  <si>
    <t>Trabalho</t>
  </si>
  <si>
    <t>Selecione a modalidade e o eixo temático</t>
  </si>
  <si>
    <t xml:space="preserve">Valor por Minuto  </t>
  </si>
  <si>
    <t xml:space="preserve">Modalidade </t>
  </si>
  <si>
    <t>Unifev saúde - Auditório - (Capacidade 250)</t>
  </si>
  <si>
    <t>Campus centro - Lab. Informática 1 - (Capacidade 40)</t>
  </si>
  <si>
    <t>Campus centro - Lab. Informática 2 - (Capacidade 42)</t>
  </si>
  <si>
    <t>Campus centro - Lab. Informática 3 - (Capacidade 24)</t>
  </si>
  <si>
    <t>Cidade Universitária  - Lab. Informática 1 - (Capacidade 32)</t>
  </si>
  <si>
    <t>Cidade Universitária  - Lab. Informática 2 - (Capacidade 32)</t>
  </si>
  <si>
    <t>Cidade Universitária  - Lab. Informática 4 - (Capacidade 32)</t>
  </si>
  <si>
    <t>Cidade Universitária  - Lab. Informática 5 - (Capacidade 32)</t>
  </si>
  <si>
    <t>Cidade Universitária  - Lab. Informática 3 - (Capacidade 35)</t>
  </si>
  <si>
    <t>MODALIDADES</t>
  </si>
  <si>
    <t>EIXO TEMÁTICO</t>
  </si>
  <si>
    <t xml:space="preserve">TÍTULO: </t>
  </si>
  <si>
    <t>Van - 15 lugares</t>
  </si>
  <si>
    <t>Dia :</t>
  </si>
  <si>
    <t xml:space="preserve">Valor do Km rodado </t>
  </si>
  <si>
    <t>DESPESAS COM COMPRAS E VIAGEM</t>
  </si>
  <si>
    <t>PEDIDOS AO SETOR DE COMPRAS E LICITAÇÃO (VIAGEM)</t>
  </si>
  <si>
    <t>Despesas com compras  e viagem</t>
  </si>
  <si>
    <t>Local de saída em Votuporanga :</t>
  </si>
  <si>
    <t>Local de retorno em Votuporanga  :</t>
  </si>
  <si>
    <t>Endereço do destino:</t>
  </si>
  <si>
    <r>
      <rPr>
        <b/>
        <u/>
        <sz val="12"/>
        <rFont val="Calibri"/>
        <family val="2"/>
      </rPr>
      <t>TABELA DE VALORES A SEREM PAGOS  HORA/AULA</t>
    </r>
    <r>
      <rPr>
        <b/>
        <sz val="12"/>
        <color rgb="FFFF0000"/>
        <rFont val="Calibri"/>
        <family val="2"/>
      </rPr>
      <t xml:space="preserve">  </t>
    </r>
    <r>
      <rPr>
        <b/>
        <sz val="12"/>
        <color theme="1"/>
        <rFont val="Calibri"/>
        <family val="2"/>
      </rPr>
      <t>(BRUTO):  R$ 80,00 (Doutor), R$ 70,00 (Mestre), R$ 60,00 (especialista), R$ 50,00 (Graduado). Este valor será contabilizado no custo do curso, no final da planilha.  Em evento excepcional, em que o proponente traz um palestrante externo, no qual o valor a ser pago é diferente do tabelado, o valor deverá ser informado na célula ao lado.</t>
    </r>
  </si>
  <si>
    <t>Horário Saída:</t>
  </si>
  <si>
    <t>Horário Chegada :</t>
  </si>
  <si>
    <t>Inscrição (REGRA) - início: terceiro dia útil após o consepe - término: sete dias úteis antes da data do curso</t>
  </si>
  <si>
    <t>PREVISÃO DE RECEITA COM INSCRIÇÕES</t>
  </si>
  <si>
    <t xml:space="preserve">DEMOSTRATIVO FINANCEIRO ESPERADO DO CURSO </t>
  </si>
  <si>
    <t>RESULTADO ESPERADO</t>
  </si>
  <si>
    <t>OUTRAS FONTES DE RECURSOS</t>
  </si>
  <si>
    <t>Horário Inicial (hh:mm)</t>
  </si>
  <si>
    <t>Horário Final (hh:mm)</t>
  </si>
  <si>
    <t>Carga Horária (hh:mm)</t>
  </si>
  <si>
    <t>Data (dd/mm/aa)</t>
  </si>
  <si>
    <t>LICITAÇÃO ÔNIBUS</t>
  </si>
  <si>
    <t xml:space="preserve">           Locação :      </t>
  </si>
  <si>
    <t xml:space="preserve">   Selecione o transporte</t>
  </si>
  <si>
    <t>Observações Gerais:</t>
  </si>
  <si>
    <t>NÃO HAVERÁ INSCRIÇÃO</t>
  </si>
  <si>
    <t>INSCRIÇÕES ONLINE</t>
  </si>
  <si>
    <r>
      <t xml:space="preserve">Haverá pagamento para palestrantes </t>
    </r>
    <r>
      <rPr>
        <b/>
        <sz val="12"/>
        <color theme="1"/>
        <rFont val="Calibri"/>
        <family val="2"/>
        <scheme val="minor"/>
      </rPr>
      <t>EXTERNOS</t>
    </r>
    <r>
      <rPr>
        <sz val="12"/>
        <color theme="1"/>
        <rFont val="Calibri"/>
        <family val="2"/>
        <scheme val="minor"/>
      </rPr>
      <t>? Caso tenha, é necessário o preenchimento do documento ao lado e o mesmo deve ser enviado ao setor de extensão o quanto antes.</t>
    </r>
  </si>
  <si>
    <t>Conceito (Selecione)</t>
  </si>
  <si>
    <t>https://www.unifev.edu.br/site/docs/documentos/2583.pdf</t>
  </si>
  <si>
    <t>Passagens  Rodoviária, Aéreas</t>
  </si>
  <si>
    <t>Carga horária que deverá constar no certificado?</t>
  </si>
  <si>
    <t>ATÉ 5 PARCELAS</t>
  </si>
  <si>
    <t>ATÉ 6 PARCELAS</t>
  </si>
  <si>
    <t>Número máximo de inscrições que podemos aceitar? (observar a capacidade do local onde será realizado o curso)</t>
  </si>
  <si>
    <t>Nome da atividade a ser desenvolvida, tema da palestra</t>
  </si>
  <si>
    <t>Professor Executor</t>
  </si>
  <si>
    <t xml:space="preserve">Prevê remuneração? </t>
  </si>
  <si>
    <t>Local  (selecionar)</t>
  </si>
  <si>
    <t xml:space="preserve">Se seu projeto acontecerá em sala de aula, tem preferência por alguma sala? Digite aqui em qual: </t>
  </si>
  <si>
    <t>Nº</t>
  </si>
  <si>
    <r>
      <t xml:space="preserve"> Reembolso de até R$ 40,00, por REFEIÇÃO, de acordo com o cupom fiscal </t>
    </r>
    <r>
      <rPr>
        <b/>
        <sz val="12"/>
        <color theme="1"/>
        <rFont val="Calibri"/>
        <family val="2"/>
      </rPr>
      <t>original</t>
    </r>
    <r>
      <rPr>
        <sz val="12"/>
        <color theme="1"/>
        <rFont val="Calibri"/>
        <family val="2"/>
      </rPr>
      <t xml:space="preserve"> do dia)</t>
    </r>
  </si>
  <si>
    <t>DEMONSTRATIVO FINAL</t>
  </si>
  <si>
    <t xml:space="preserve">Previsto </t>
  </si>
  <si>
    <t>Professor  registrado pela Unifev ou é externo ?</t>
  </si>
  <si>
    <t xml:space="preserve">Se seu projeto aconteceu em sala de aula, digite aqui em qual: </t>
  </si>
  <si>
    <t xml:space="preserve">Se seu projeto aconteceu em local externo, digite aqui em qual local aconteceu </t>
  </si>
  <si>
    <r>
      <t xml:space="preserve">O coordenador do curso de graduação vinculado à emissão deste projeto tem de estar </t>
    </r>
    <r>
      <rPr>
        <b/>
        <u/>
        <sz val="12"/>
        <color theme="1"/>
        <rFont val="Calibri"/>
        <family val="2"/>
      </rPr>
      <t>ciente</t>
    </r>
    <r>
      <rPr>
        <b/>
        <sz val="12"/>
        <color theme="1"/>
        <rFont val="Calibri"/>
        <family val="2"/>
      </rPr>
      <t xml:space="preserve"> e de acordo com a proposta apresentada.</t>
    </r>
  </si>
  <si>
    <r>
      <t>Este campo calculará as despesas com professores/palestrantes</t>
    </r>
    <r>
      <rPr>
        <b/>
        <u/>
        <sz val="12"/>
        <color theme="1"/>
        <rFont val="Calibri"/>
        <family val="2"/>
      </rPr>
      <t xml:space="preserve"> que são de outras cidades</t>
    </r>
    <r>
      <rPr>
        <b/>
        <sz val="12"/>
        <color theme="1"/>
        <rFont val="Calibri"/>
        <family val="2"/>
      </rPr>
      <t>, pois, nestes casos, a Unifev fará o reembolso das despesas, de acordo com os valores fixados em nossa tabela.  As células em branco devem ser preenchidas pelo proponente, de acordo com a previsão.  Na coluna "JUSTIFICATIVA" deve ser descrito quais os professores farão jus aos itens mencionados.  As notinhas deverão ser INDISPENSÁVELMENTE apresentadas ao setor de extensão, para que o reembolso seja efetuado. Mesmo que o valor seja superior os mencionados, o reembolso respeitará esse limite.</t>
    </r>
  </si>
  <si>
    <t xml:space="preserve">Este campo calculará os gastos com a compra de materiais, frete de ônibus, brindes e outras despesas que forem necessárias para a realização do evento.  Os campos a serem preenchidos estão em branco. O professor responsável deverá contatar o departamento para detalhar as solicitações. Lembramos que o setor de compras precisa de um prazo entre a aprovação do Consepe e a entrega dos itens, pois a instituição precisa obedecer ao processo de cotação prévia dos itens.  (Exemplos de pedidos: frete de ônibus incluindo o percurso, agulha, seringas, papel A3, canetinhas, alimentos, brindes em geral). </t>
  </si>
  <si>
    <t>Este campo é destinado a pedidos ao setor de Eventos.  Os campos a serem preenchidos estão em branco. O professor responsável deverá contatar o departamento para detalhar as solicitações. Lembramos que o setor de Eventos precisará de um prazo após a aprovação do Consepe para programar o atendimento do pedido.  (Esta dentro das atribuições do eventos a organização da estrutura do evento. Ex. Mesa, cadeiras, toalha, composição de mesas, Exposição de bainners ja existentes...)</t>
  </si>
  <si>
    <r>
      <t xml:space="preserve">Este campo calculará os gastos com os materiais solicitados ao Setor de Marketing. Os campos a serem preenchidos estão em branco. O professor responsável deverá contatar o departamento para detalhar as solicitações e providenciar, também, a divulgação do evento. Lembramos que o Setor de Marketing precisará de um prazo após a aprovação do Consepe para produzir os materiais e programar a divulgação do evento. </t>
    </r>
    <r>
      <rPr>
        <b/>
        <u/>
        <sz val="12"/>
        <color theme="1"/>
        <rFont val="Calibri"/>
        <family val="2"/>
      </rPr>
      <t xml:space="preserve">Todas as solicitações ao setor de marketing direcionadas mediante comunicação interna (C.I.) devem ser informadas ao setor de extensão para ciência e inclusão no projeto. </t>
    </r>
  </si>
  <si>
    <t>Este campo é destina aos serviços a serem prestados pelo setor de audiovisual e STI. O professor responsável deverá contata-los para detalhar as solicitações. São atribuições do setor audiovisual: montar computadores, equipamentos de som, microfones, etc. São atribuições do STI (INFORMÁTICA): reservar laboratórios, reservar computadores, etc.</t>
  </si>
  <si>
    <t>PONTO DE EQUILÍBRIO: QTD DE INSCRITOS</t>
  </si>
  <si>
    <t>PONTO DE EQUILÍBRIO: EM R$</t>
  </si>
  <si>
    <t>Todas as despesas devem ser inclusas na coluna "REALIZADO", mesmo não previstas anteriormente no projeto. Também será necessário o preenchimento da coluna "JUSTIFICATIVAS" (se a despesa prevista no projeto não for utilizada, descrever o porquê na justificativa).</t>
  </si>
  <si>
    <t>CRONOGRAMA - ATIVIDADE DE EXTENSÃO ( PREENCHE-LO CONFORME O OCORRIDO)</t>
  </si>
  <si>
    <t>INFORMAÇÕES PARA REEMBOLSO</t>
  </si>
  <si>
    <t>Dados necessários para reembolso de despesas (combustível, alimentação e pedágio).</t>
  </si>
  <si>
    <t>Campus centro - Auditório Prof. Antônio Seba - (Capacidade 100)</t>
  </si>
  <si>
    <t>Cidade Universitária - Auditório Prof. José Camilo Bertolozzi - (Capacidade 120)</t>
  </si>
  <si>
    <t>Estúdio Vídeo-aulas</t>
  </si>
  <si>
    <t xml:space="preserve">Laboratório de Análises Clínicas </t>
  </si>
  <si>
    <t>PÚBLICO ALVO?  (Exemplo: apenas para alunos dos cursos de saúde, apenas para graduados em Direito, comunidade em geral, apenas aos profissionais que atuam no setor alimentício)</t>
  </si>
  <si>
    <t>Plataforma Microsoft Teams</t>
  </si>
  <si>
    <t>Youtube - Canal Unifev</t>
  </si>
  <si>
    <t>Coordenador do Curso</t>
  </si>
  <si>
    <t>Projeto vinculado ao curso de:</t>
  </si>
  <si>
    <t>00/00/2022</t>
  </si>
  <si>
    <t>ATENÇÃO: REFERENTE AO PAGAMENTO DO PROFESSOR, LEMBRAMOS QUE TODO VALOR AQUI MENCIONADO É VALOR BRUTO, E SOFRERÁ OS DESCONTOS DEVIDOS PELO CONTRATADO. A ORA CONTRATANTE, UNIFEV, ARCARÁ COM OS TRIBUTOS DESTINADOS A ELA, OU SEJA, OS IMPOSTOS PATRONAIS. AMBAS SITUAÇÕES ESTÃO PREVISTAS EM LEI E SERÃO SEGUIDAS RIGOROSAMENTE.</t>
  </si>
  <si>
    <t>CARTAZ A3</t>
  </si>
  <si>
    <t>CONVITES (9X20)</t>
  </si>
  <si>
    <t>CRACHÁ (9X14)</t>
  </si>
  <si>
    <t>Micro-ônibus - 25 lugares</t>
  </si>
  <si>
    <t>Ônibus - 42 lugares</t>
  </si>
  <si>
    <t>Projeto de Extensão</t>
  </si>
  <si>
    <t>LabLearn</t>
  </si>
  <si>
    <t>Piscina Infantil</t>
  </si>
  <si>
    <t>Piscina Adulto</t>
  </si>
  <si>
    <t>Quadra do Complexo</t>
  </si>
  <si>
    <t>Campo de Futebol</t>
  </si>
  <si>
    <t>Startup</t>
  </si>
  <si>
    <t>Lab-Learn</t>
  </si>
  <si>
    <t>Núcleo de Vivencias Corporais</t>
  </si>
  <si>
    <t>Clinica de Fisioterapia</t>
  </si>
  <si>
    <t>Avaliação</t>
  </si>
  <si>
    <t>O que precisa ser feito: O docente deverá avaliar o benefício que o projeto proporcionou para a comunidade.</t>
  </si>
  <si>
    <t>1. O projeto teve impacto na comunidade?</t>
  </si>
  <si>
    <t>3. O projeto pode gerar um trabalho de pesquisa científica?</t>
  </si>
  <si>
    <t>4. O projeto contribui para a formação acadêmica do discente?</t>
  </si>
  <si>
    <t>2. Justifica-se a replicação do projeto?</t>
  </si>
  <si>
    <t>5. Houve uma participação esperada dos discentes na execução do projeto?</t>
  </si>
  <si>
    <t>6. Qual ou quais foram as dificuldades para a implantação do projeto na comunidade?</t>
  </si>
  <si>
    <t>Sim</t>
  </si>
  <si>
    <t>Não</t>
  </si>
  <si>
    <t>Resposta:</t>
  </si>
  <si>
    <t>PROPOSTA DE ATIVIDADE DE EXTENSÃO</t>
  </si>
  <si>
    <t>RELATÓRIO FINAL DE ATIVIDADE DE EXTENSÃO</t>
  </si>
  <si>
    <t>Selecione:</t>
  </si>
  <si>
    <t>Informações básicas  (preencher os campos em branco)</t>
  </si>
  <si>
    <t>Este projeto brange temas de acessibilidade?</t>
  </si>
  <si>
    <t>Acessibilidade atitudinal.</t>
  </si>
  <si>
    <t xml:space="preserve">Acessibilidade arquitetônica. </t>
  </si>
  <si>
    <t xml:space="preserve">Acessibilidade metodológica. </t>
  </si>
  <si>
    <t xml:space="preserve">Acessibilidade instrumental. </t>
  </si>
  <si>
    <t xml:space="preserve">Acessibilidade programática. </t>
  </si>
  <si>
    <t xml:space="preserve">Acessibilidade nas comunicações. </t>
  </si>
  <si>
    <t>Acessibilidade natural.</t>
  </si>
  <si>
    <t xml:space="preserve">SIM </t>
  </si>
  <si>
    <t xml:space="preserve">NÃO </t>
  </si>
  <si>
    <t>Este projeto abrange temas de acessibilidade?</t>
  </si>
  <si>
    <t>Há parcerias com os núcleos da Instituição? Se sim, quais?</t>
  </si>
  <si>
    <t xml:space="preserve">Emissão de certificado pela Unifev? Se sim, é necessário que haja inscrição                     Clique e selecione                                               </t>
  </si>
  <si>
    <t>Valor a ser cobrado pela inscrição?</t>
  </si>
  <si>
    <t>Há responsabilidade social?</t>
  </si>
  <si>
    <t>Outras fontes de recursos?  (Citar o valor a receber  - Exemplo:  patrocinio, programas do governo...)</t>
  </si>
  <si>
    <t xml:space="preserve">Previsão de pessoas inscritas? </t>
  </si>
  <si>
    <t>Qual o tipo de acessibilidade?</t>
  </si>
  <si>
    <t>https://unifev.edu.br/site/docs/documentos/4363.pdf</t>
  </si>
  <si>
    <t>Datas da atividade</t>
  </si>
  <si>
    <t>Título</t>
  </si>
  <si>
    <t>Modalidade</t>
  </si>
  <si>
    <t>Responsabilidade social</t>
  </si>
  <si>
    <t>Curso responsável</t>
  </si>
  <si>
    <t>Professor executor</t>
  </si>
  <si>
    <t>Coordenador responsável</t>
  </si>
  <si>
    <t>Data</t>
  </si>
  <si>
    <t>Valor de inscrição</t>
  </si>
  <si>
    <t>Previsão de inscrição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</si>
</sst>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dd/mm/yy;@"/>
    <numFmt numFmtId="165" formatCode="h:mm;@"/>
    <numFmt numFmtId="166" formatCode="dd/mm/yy"/>
    <numFmt numFmtId="167" formatCode="[h]:mm"/>
    <numFmt numFmtId="168" formatCode="[$-F400]h:mm:ss\ AM/PM"/>
    <numFmt numFmtId="169" formatCode="0.0000"/>
    <numFmt numFmtId="170" formatCode="_-&quot;R$&quot;\ * #,##0.000000_-;\-&quot;R$&quot;\ * #,##0.000000_-;_-&quot;R$&quot;\ * &quot;-&quot;??_-;_-@_-"/>
    <numFmt numFmtId="171" formatCode="d/m/yy;@"/>
    <numFmt numFmtId="172" formatCode="&quot;R$&quot;\ #,##0.00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rgb="FF000000"/>
      <name val="Segoe U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b/>
      <u/>
      <sz val="15"/>
      <color theme="1"/>
      <name val="Calibri"/>
      <family val="2"/>
    </font>
    <font>
      <sz val="40"/>
      <color theme="1"/>
      <name val="Calibri"/>
      <family val="2"/>
    </font>
    <font>
      <b/>
      <sz val="20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b/>
      <sz val="12"/>
      <name val="Calibri"/>
      <family val="2"/>
    </font>
    <font>
      <sz val="12"/>
      <color rgb="FFFF0000"/>
      <name val="Calibri"/>
      <family val="2"/>
    </font>
    <font>
      <b/>
      <sz val="12"/>
      <color rgb="FFFF0000"/>
      <name val="Calibri"/>
      <family val="2"/>
    </font>
    <font>
      <b/>
      <u/>
      <sz val="15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  <font>
      <sz val="14"/>
      <name val="Calibri"/>
      <family val="2"/>
    </font>
    <font>
      <sz val="12"/>
      <name val="Calibri"/>
      <family val="2"/>
    </font>
    <font>
      <b/>
      <u/>
      <sz val="12"/>
      <name val="Calibri"/>
      <family val="2"/>
    </font>
    <font>
      <b/>
      <sz val="14"/>
      <color theme="1"/>
      <name val="Calibri"/>
      <family val="2"/>
      <scheme val="minor"/>
    </font>
    <font>
      <b/>
      <sz val="17"/>
      <color theme="1"/>
      <name val="Calibri"/>
      <family val="2"/>
    </font>
    <font>
      <b/>
      <u/>
      <sz val="13"/>
      <color theme="1"/>
      <name val="Calibri"/>
      <family val="2"/>
    </font>
    <font>
      <b/>
      <sz val="14"/>
      <color theme="1"/>
      <name val="Calibri"/>
      <family val="2"/>
    </font>
    <font>
      <b/>
      <sz val="22"/>
      <color theme="1"/>
      <name val="Calibri"/>
      <family val="2"/>
    </font>
    <font>
      <b/>
      <sz val="24"/>
      <color theme="1"/>
      <name val="Calibri"/>
      <family val="2"/>
    </font>
    <font>
      <b/>
      <u/>
      <sz val="14"/>
      <color theme="1"/>
      <name val="Calibri"/>
      <family val="2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rgb="FF56C7D6"/>
        <bgColor indexed="64"/>
      </patternFill>
    </fill>
    <fill>
      <patternFill patternType="solid">
        <fgColor rgb="FFD3F4F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708">
    <xf numFmtId="0" fontId="0" fillId="0" borderId="0" xfId="0"/>
    <xf numFmtId="0" fontId="0" fillId="0" borderId="0" xfId="0" applyNumberFormat="1"/>
    <xf numFmtId="44" fontId="0" fillId="0" borderId="0" xfId="1" applyFont="1"/>
    <xf numFmtId="0" fontId="0" fillId="0" borderId="0" xfId="0" applyBorder="1"/>
    <xf numFmtId="44" fontId="0" fillId="0" borderId="0" xfId="1" applyFont="1" applyBorder="1"/>
    <xf numFmtId="0" fontId="0" fillId="0" borderId="0" xfId="1" applyNumberFormat="1" applyFont="1" applyBorder="1"/>
    <xf numFmtId="44" fontId="0" fillId="0" borderId="0" xfId="0" applyNumberFormat="1"/>
    <xf numFmtId="44" fontId="0" fillId="0" borderId="0" xfId="1" applyFont="1" applyBorder="1" applyAlignment="1">
      <alignment wrapText="1"/>
    </xf>
    <xf numFmtId="44" fontId="0" fillId="0" borderId="0" xfId="1" applyFont="1" applyAlignment="1">
      <alignment wrapText="1"/>
    </xf>
    <xf numFmtId="0" fontId="8" fillId="0" borderId="0" xfId="0" applyFont="1"/>
    <xf numFmtId="0" fontId="0" fillId="3" borderId="18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37" xfId="0" applyNumberFormat="1" applyFill="1" applyBorder="1" applyAlignment="1">
      <alignment horizontal="center"/>
    </xf>
    <xf numFmtId="44" fontId="0" fillId="3" borderId="20" xfId="1" applyFont="1" applyFill="1" applyBorder="1" applyAlignment="1">
      <alignment horizontal="center"/>
    </xf>
    <xf numFmtId="44" fontId="0" fillId="3" borderId="20" xfId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 applyProtection="1">
      <protection locked="0"/>
    </xf>
    <xf numFmtId="0" fontId="16" fillId="0" borderId="6" xfId="0" applyFont="1" applyBorder="1" applyAlignment="1" applyProtection="1">
      <alignment horizontal="left" wrapText="1"/>
      <protection locked="0"/>
    </xf>
    <xf numFmtId="44" fontId="16" fillId="0" borderId="27" xfId="1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vertical="center"/>
      <protection locked="0"/>
    </xf>
    <xf numFmtId="0" fontId="0" fillId="4" borderId="16" xfId="0" applyFill="1" applyBorder="1"/>
    <xf numFmtId="0" fontId="0" fillId="4" borderId="0" xfId="0" applyFill="1" applyBorder="1"/>
    <xf numFmtId="0" fontId="0" fillId="4" borderId="58" xfId="0" applyFill="1" applyBorder="1"/>
    <xf numFmtId="0" fontId="0" fillId="4" borderId="66" xfId="0" applyFill="1" applyBorder="1"/>
    <xf numFmtId="0" fontId="0" fillId="4" borderId="6" xfId="0" applyFill="1" applyBorder="1"/>
    <xf numFmtId="14" fontId="0" fillId="4" borderId="6" xfId="0" applyNumberFormat="1" applyFill="1" applyBorder="1"/>
    <xf numFmtId="44" fontId="0" fillId="4" borderId="6" xfId="1" applyFont="1" applyFill="1" applyBorder="1"/>
    <xf numFmtId="0" fontId="0" fillId="4" borderId="6" xfId="1" applyNumberFormat="1" applyFont="1" applyFill="1" applyBorder="1"/>
    <xf numFmtId="44" fontId="0" fillId="4" borderId="6" xfId="1" applyFont="1" applyFill="1" applyBorder="1" applyAlignment="1">
      <alignment wrapText="1"/>
    </xf>
    <xf numFmtId="0" fontId="0" fillId="4" borderId="67" xfId="0" applyFill="1" applyBorder="1"/>
    <xf numFmtId="44" fontId="6" fillId="4" borderId="9" xfId="1" applyFont="1" applyFill="1" applyBorder="1" applyAlignment="1" applyProtection="1">
      <alignment wrapText="1"/>
      <protection locked="0"/>
    </xf>
    <xf numFmtId="0" fontId="6" fillId="4" borderId="6" xfId="1" applyNumberFormat="1" applyFont="1" applyFill="1" applyBorder="1" applyProtection="1">
      <protection locked="0"/>
    </xf>
    <xf numFmtId="44" fontId="6" fillId="4" borderId="7" xfId="1" applyFont="1" applyFill="1" applyBorder="1" applyProtection="1">
      <protection locked="0"/>
    </xf>
    <xf numFmtId="44" fontId="6" fillId="4" borderId="63" xfId="1" applyFont="1" applyFill="1" applyBorder="1" applyProtection="1">
      <protection locked="0"/>
    </xf>
    <xf numFmtId="0" fontId="8" fillId="4" borderId="31" xfId="0" applyFont="1" applyFill="1" applyBorder="1"/>
    <xf numFmtId="0" fontId="8" fillId="4" borderId="49" xfId="0" applyFont="1" applyFill="1" applyBorder="1"/>
    <xf numFmtId="0" fontId="0" fillId="4" borderId="1" xfId="0" applyFill="1" applyBorder="1"/>
    <xf numFmtId="44" fontId="0" fillId="4" borderId="65" xfId="1" applyFont="1" applyFill="1" applyBorder="1"/>
    <xf numFmtId="0" fontId="0" fillId="4" borderId="38" xfId="0" applyFill="1" applyBorder="1"/>
    <xf numFmtId="0" fontId="0" fillId="4" borderId="39" xfId="0" applyFill="1" applyBorder="1"/>
    <xf numFmtId="44" fontId="0" fillId="4" borderId="39" xfId="1" applyFont="1" applyFill="1" applyBorder="1"/>
    <xf numFmtId="44" fontId="0" fillId="4" borderId="39" xfId="1" applyFont="1" applyFill="1" applyBorder="1" applyAlignment="1">
      <alignment wrapText="1"/>
    </xf>
    <xf numFmtId="44" fontId="6" fillId="4" borderId="1" xfId="1" applyFont="1" applyFill="1" applyBorder="1" applyAlignment="1" applyProtection="1">
      <alignment wrapText="1"/>
      <protection locked="0"/>
    </xf>
    <xf numFmtId="0" fontId="0" fillId="4" borderId="2" xfId="0" applyFill="1" applyBorder="1"/>
    <xf numFmtId="44" fontId="0" fillId="4" borderId="0" xfId="1" applyFont="1" applyFill="1" applyBorder="1"/>
    <xf numFmtId="0" fontId="0" fillId="4" borderId="0" xfId="1" applyNumberFormat="1" applyFont="1" applyFill="1" applyBorder="1"/>
    <xf numFmtId="44" fontId="0" fillId="4" borderId="0" xfId="1" applyFont="1" applyFill="1" applyBorder="1" applyAlignment="1">
      <alignment wrapText="1"/>
    </xf>
    <xf numFmtId="0" fontId="0" fillId="4" borderId="10" xfId="0" applyFill="1" applyBorder="1"/>
    <xf numFmtId="0" fontId="0" fillId="4" borderId="0" xfId="1" applyNumberFormat="1" applyFont="1" applyFill="1" applyBorder="1" applyAlignment="1">
      <alignment horizontal="center" vertical="center" wrapText="1"/>
    </xf>
    <xf numFmtId="44" fontId="0" fillId="4" borderId="0" xfId="1" applyFont="1" applyFill="1" applyBorder="1" applyAlignment="1">
      <alignment horizontal="center" vertical="center"/>
    </xf>
    <xf numFmtId="44" fontId="0" fillId="4" borderId="0" xfId="1" applyFont="1" applyFill="1" applyBorder="1" applyAlignment="1">
      <alignment vertical="center"/>
    </xf>
    <xf numFmtId="0" fontId="0" fillId="4" borderId="36" xfId="0" applyFill="1" applyBorder="1"/>
    <xf numFmtId="0" fontId="0" fillId="4" borderId="15" xfId="0" applyFill="1" applyBorder="1"/>
    <xf numFmtId="0" fontId="0" fillId="4" borderId="24" xfId="0" applyFill="1" applyBorder="1"/>
    <xf numFmtId="44" fontId="0" fillId="4" borderId="24" xfId="1" applyFont="1" applyFill="1" applyBorder="1"/>
    <xf numFmtId="0" fontId="0" fillId="4" borderId="24" xfId="1" applyNumberFormat="1" applyFont="1" applyFill="1" applyBorder="1"/>
    <xf numFmtId="44" fontId="0" fillId="4" borderId="24" xfId="1" applyFont="1" applyFill="1" applyBorder="1" applyAlignment="1">
      <alignment wrapText="1"/>
    </xf>
    <xf numFmtId="0" fontId="0" fillId="4" borderId="29" xfId="0" applyFill="1" applyBorder="1"/>
    <xf numFmtId="0" fontId="4" fillId="3" borderId="3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32" xfId="0" applyFont="1" applyFill="1" applyBorder="1" applyAlignment="1" applyProtection="1">
      <alignment horizontal="center" wrapText="1"/>
      <protection locked="0"/>
    </xf>
    <xf numFmtId="0" fontId="0" fillId="4" borderId="56" xfId="0" applyFill="1" applyBorder="1"/>
    <xf numFmtId="0" fontId="1" fillId="4" borderId="25" xfId="0" applyFont="1" applyFill="1" applyBorder="1"/>
    <xf numFmtId="0" fontId="1" fillId="4" borderId="26" xfId="0" applyFont="1" applyFill="1" applyBorder="1"/>
    <xf numFmtId="0" fontId="0" fillId="4" borderId="25" xfId="0" applyFill="1" applyBorder="1"/>
    <xf numFmtId="0" fontId="0" fillId="4" borderId="27" xfId="0" applyFill="1" applyBorder="1"/>
    <xf numFmtId="0" fontId="1" fillId="4" borderId="0" xfId="0" applyFont="1" applyFill="1" applyBorder="1" applyAlignment="1" applyProtection="1">
      <alignment horizontal="center"/>
      <protection locked="0"/>
    </xf>
    <xf numFmtId="0" fontId="1" fillId="4" borderId="17" xfId="0" applyFont="1" applyFill="1" applyBorder="1"/>
    <xf numFmtId="0" fontId="1" fillId="4" borderId="16" xfId="0" applyFont="1" applyFill="1" applyBorder="1"/>
    <xf numFmtId="0" fontId="0" fillId="4" borderId="17" xfId="0" applyFill="1" applyBorder="1"/>
    <xf numFmtId="0" fontId="1" fillId="4" borderId="14" xfId="0" applyFont="1" applyFill="1" applyBorder="1"/>
    <xf numFmtId="0" fontId="1" fillId="4" borderId="15" xfId="0" applyFont="1" applyFill="1" applyBorder="1"/>
    <xf numFmtId="169" fontId="6" fillId="4" borderId="6" xfId="1" applyNumberFormat="1" applyFont="1" applyFill="1" applyBorder="1" applyAlignment="1" applyProtection="1">
      <alignment horizontal="center"/>
      <protection locked="0"/>
    </xf>
    <xf numFmtId="0" fontId="6" fillId="4" borderId="6" xfId="1" applyNumberFormat="1" applyFont="1" applyFill="1" applyBorder="1" applyAlignment="1" applyProtection="1">
      <alignment horizontal="center"/>
      <protection locked="0"/>
    </xf>
    <xf numFmtId="168" fontId="6" fillId="4" borderId="6" xfId="1" applyNumberFormat="1" applyFont="1" applyFill="1" applyBorder="1" applyAlignment="1" applyProtection="1">
      <alignment horizontal="center"/>
      <protection locked="0"/>
    </xf>
    <xf numFmtId="44" fontId="6" fillId="4" borderId="0" xfId="1" applyFont="1" applyFill="1" applyBorder="1" applyProtection="1">
      <protection locked="0"/>
    </xf>
    <xf numFmtId="44" fontId="0" fillId="4" borderId="63" xfId="1" applyFont="1" applyFill="1" applyBorder="1"/>
    <xf numFmtId="0" fontId="1" fillId="4" borderId="0" xfId="0" applyFont="1" applyFill="1" applyBorder="1"/>
    <xf numFmtId="0" fontId="0" fillId="4" borderId="14" xfId="0" applyFill="1" applyBorder="1"/>
    <xf numFmtId="44" fontId="0" fillId="4" borderId="0" xfId="0" applyNumberFormat="1" applyFill="1" applyBorder="1"/>
    <xf numFmtId="0" fontId="8" fillId="4" borderId="0" xfId="0" applyFont="1" applyFill="1" applyBorder="1"/>
    <xf numFmtId="0" fontId="0" fillId="4" borderId="0" xfId="0" applyFill="1" applyBorder="1" applyAlignment="1">
      <alignment horizontal="center"/>
    </xf>
    <xf numFmtId="0" fontId="8" fillId="4" borderId="24" xfId="0" applyFont="1" applyFill="1" applyBorder="1"/>
    <xf numFmtId="0" fontId="0" fillId="4" borderId="24" xfId="0" applyFill="1" applyBorder="1" applyAlignment="1">
      <alignment horizontal="center"/>
    </xf>
    <xf numFmtId="0" fontId="4" fillId="3" borderId="47" xfId="0" applyFont="1" applyFill="1" applyBorder="1" applyAlignment="1" applyProtection="1">
      <alignment horizontal="center" vertical="center"/>
      <protection locked="0"/>
    </xf>
    <xf numFmtId="0" fontId="1" fillId="3" borderId="60" xfId="0" applyFont="1" applyFill="1" applyBorder="1" applyAlignment="1" applyProtection="1">
      <alignment horizontal="center" vertical="center" wrapText="1"/>
      <protection locked="0"/>
    </xf>
    <xf numFmtId="0" fontId="8" fillId="3" borderId="45" xfId="0" applyFont="1" applyFill="1" applyBorder="1" applyAlignment="1" applyProtection="1">
      <alignment wrapText="1"/>
      <protection locked="0"/>
    </xf>
    <xf numFmtId="170" fontId="6" fillId="3" borderId="51" xfId="1" applyNumberFormat="1" applyFont="1" applyFill="1" applyBorder="1" applyProtection="1">
      <protection locked="0"/>
    </xf>
    <xf numFmtId="0" fontId="8" fillId="3" borderId="31" xfId="0" applyFont="1" applyFill="1" applyBorder="1" applyAlignment="1" applyProtection="1">
      <alignment wrapText="1"/>
      <protection locked="0"/>
    </xf>
    <xf numFmtId="0" fontId="0" fillId="5" borderId="0" xfId="0" applyFill="1"/>
    <xf numFmtId="44" fontId="0" fillId="5" borderId="0" xfId="0" applyNumberFormat="1" applyFill="1"/>
    <xf numFmtId="0" fontId="8" fillId="5" borderId="0" xfId="0" applyFont="1" applyFill="1"/>
    <xf numFmtId="0" fontId="0" fillId="5" borderId="0" xfId="0" applyFill="1" applyAlignment="1">
      <alignment horizontal="center"/>
    </xf>
    <xf numFmtId="0" fontId="0" fillId="5" borderId="0" xfId="0" applyFill="1" applyBorder="1"/>
    <xf numFmtId="44" fontId="0" fillId="5" borderId="0" xfId="1" applyFont="1" applyFill="1" applyBorder="1"/>
    <xf numFmtId="0" fontId="0" fillId="5" borderId="0" xfId="1" applyNumberFormat="1" applyFont="1" applyFill="1" applyBorder="1"/>
    <xf numFmtId="44" fontId="0" fillId="5" borderId="0" xfId="1" applyFont="1" applyFill="1" applyBorder="1" applyAlignment="1">
      <alignment wrapText="1"/>
    </xf>
    <xf numFmtId="170" fontId="6" fillId="3" borderId="46" xfId="1" applyNumberFormat="1" applyFont="1" applyFill="1" applyBorder="1" applyProtection="1">
      <protection locked="0"/>
    </xf>
    <xf numFmtId="0" fontId="16" fillId="0" borderId="1" xfId="0" applyFont="1" applyBorder="1" applyAlignment="1" applyProtection="1">
      <alignment horizontal="center" wrapText="1"/>
      <protection locked="0"/>
    </xf>
    <xf numFmtId="0" fontId="0" fillId="4" borderId="0" xfId="0" applyFill="1"/>
    <xf numFmtId="0" fontId="0" fillId="5" borderId="69" xfId="0" applyFill="1" applyBorder="1"/>
    <xf numFmtId="0" fontId="0" fillId="5" borderId="61" xfId="0" applyFill="1" applyBorder="1"/>
    <xf numFmtId="0" fontId="0" fillId="6" borderId="18" xfId="0" applyFill="1" applyBorder="1"/>
    <xf numFmtId="44" fontId="0" fillId="6" borderId="20" xfId="0" applyNumberFormat="1" applyFill="1" applyBorder="1"/>
    <xf numFmtId="44" fontId="0" fillId="6" borderId="37" xfId="1" applyFont="1" applyFill="1" applyBorder="1" applyAlignment="1">
      <alignment vertical="center"/>
    </xf>
    <xf numFmtId="44" fontId="0" fillId="6" borderId="37" xfId="0" applyNumberFormat="1" applyFill="1" applyBorder="1" applyAlignment="1">
      <alignment vertical="center"/>
    </xf>
    <xf numFmtId="44" fontId="0" fillId="6" borderId="37" xfId="0" applyNumberFormat="1" applyFill="1" applyBorder="1"/>
    <xf numFmtId="0" fontId="0" fillId="2" borderId="37" xfId="1" applyNumberFormat="1" applyFont="1" applyFill="1" applyBorder="1" applyAlignment="1">
      <alignment horizontal="center" vertical="center" wrapText="1"/>
    </xf>
    <xf numFmtId="44" fontId="0" fillId="2" borderId="37" xfId="1" applyFont="1" applyFill="1" applyBorder="1" applyAlignment="1">
      <alignment wrapText="1"/>
    </xf>
    <xf numFmtId="44" fontId="0" fillId="2" borderId="18" xfId="1" applyFont="1" applyFill="1" applyBorder="1" applyAlignment="1">
      <alignment wrapText="1"/>
    </xf>
    <xf numFmtId="44" fontId="0" fillId="6" borderId="37" xfId="1" applyFont="1" applyFill="1" applyBorder="1" applyAlignment="1">
      <alignment horizontal="center" vertical="center"/>
    </xf>
    <xf numFmtId="44" fontId="0" fillId="6" borderId="40" xfId="0" applyNumberFormat="1" applyFill="1" applyBorder="1"/>
    <xf numFmtId="0" fontId="0" fillId="2" borderId="39" xfId="1" applyNumberFormat="1" applyFont="1" applyFill="1" applyBorder="1" applyAlignment="1">
      <alignment wrapText="1"/>
    </xf>
    <xf numFmtId="44" fontId="0" fillId="6" borderId="39" xfId="1" applyFont="1" applyFill="1" applyBorder="1"/>
    <xf numFmtId="0" fontId="0" fillId="2" borderId="45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0" fontId="4" fillId="6" borderId="18" xfId="0" applyFont="1" applyFill="1" applyBorder="1" applyAlignment="1">
      <alignment horizontal="center"/>
    </xf>
    <xf numFmtId="0" fontId="4" fillId="6" borderId="37" xfId="0" applyFont="1" applyFill="1" applyBorder="1" applyAlignment="1">
      <alignment horizontal="center"/>
    </xf>
    <xf numFmtId="0" fontId="21" fillId="2" borderId="51" xfId="0" applyFont="1" applyFill="1" applyBorder="1" applyAlignment="1">
      <alignment horizontal="center" vertical="center"/>
    </xf>
    <xf numFmtId="0" fontId="0" fillId="5" borderId="18" xfId="0" applyFill="1" applyBorder="1"/>
    <xf numFmtId="0" fontId="0" fillId="5" borderId="20" xfId="0" applyFill="1" applyBorder="1"/>
    <xf numFmtId="0" fontId="8" fillId="3" borderId="31" xfId="0" applyFont="1" applyFill="1" applyBorder="1" applyAlignment="1">
      <alignment wrapText="1"/>
    </xf>
    <xf numFmtId="0" fontId="22" fillId="3" borderId="32" xfId="0" applyFont="1" applyFill="1" applyBorder="1" applyAlignment="1">
      <alignment horizontal="center"/>
    </xf>
    <xf numFmtId="0" fontId="22" fillId="3" borderId="64" xfId="0" applyFont="1" applyFill="1" applyBorder="1" applyAlignment="1">
      <alignment horizontal="center"/>
    </xf>
    <xf numFmtId="165" fontId="16" fillId="0" borderId="1" xfId="0" applyNumberFormat="1" applyFont="1" applyBorder="1" applyAlignment="1" applyProtection="1">
      <alignment horizontal="center"/>
      <protection locked="0"/>
    </xf>
    <xf numFmtId="0" fontId="25" fillId="0" borderId="46" xfId="1" applyNumberFormat="1" applyFont="1" applyFill="1" applyBorder="1" applyAlignment="1" applyProtection="1">
      <alignment horizontal="center" vertical="center"/>
      <protection locked="0"/>
    </xf>
    <xf numFmtId="0" fontId="25" fillId="0" borderId="2" xfId="1" applyNumberFormat="1" applyFont="1" applyFill="1" applyBorder="1" applyAlignment="1" applyProtection="1">
      <alignment horizontal="center" vertical="center"/>
      <protection locked="0"/>
    </xf>
    <xf numFmtId="0" fontId="25" fillId="0" borderId="51" xfId="0" applyNumberFormat="1" applyFont="1" applyFill="1" applyBorder="1" applyAlignment="1" applyProtection="1">
      <alignment horizontal="center" vertical="center"/>
      <protection locked="0"/>
    </xf>
    <xf numFmtId="0" fontId="25" fillId="0" borderId="32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/>
      <protection locked="0"/>
    </xf>
    <xf numFmtId="0" fontId="16" fillId="0" borderId="6" xfId="0" applyFont="1" applyBorder="1" applyAlignment="1" applyProtection="1">
      <alignment horizontal="center"/>
      <protection locked="0"/>
    </xf>
    <xf numFmtId="0" fontId="10" fillId="0" borderId="0" xfId="0" applyFont="1" applyBorder="1" applyProtection="1">
      <protection locked="0"/>
    </xf>
    <xf numFmtId="44" fontId="16" fillId="0" borderId="19" xfId="1" applyFont="1" applyBorder="1" applyAlignment="1" applyProtection="1">
      <alignment vertical="center" wrapText="1"/>
      <protection locked="0"/>
    </xf>
    <xf numFmtId="14" fontId="16" fillId="0" borderId="56" xfId="0" applyNumberFormat="1" applyFont="1" applyBorder="1" applyAlignment="1" applyProtection="1">
      <alignment horizontal="center"/>
      <protection locked="0"/>
    </xf>
    <xf numFmtId="0" fontId="16" fillId="0" borderId="44" xfId="0" applyFont="1" applyBorder="1" applyAlignment="1" applyProtection="1">
      <alignment horizontal="left" vertical="center" wrapText="1"/>
      <protection locked="0"/>
    </xf>
    <xf numFmtId="0" fontId="8" fillId="4" borderId="26" xfId="0" applyFont="1" applyFill="1" applyBorder="1"/>
    <xf numFmtId="0" fontId="8" fillId="4" borderId="37" xfId="0" applyFont="1" applyFill="1" applyBorder="1"/>
    <xf numFmtId="0" fontId="8" fillId="4" borderId="14" xfId="0" applyFont="1" applyFill="1" applyBorder="1"/>
    <xf numFmtId="0" fontId="8" fillId="4" borderId="17" xfId="0" applyFont="1" applyFill="1" applyBorder="1"/>
    <xf numFmtId="1" fontId="14" fillId="8" borderId="14" xfId="0" applyNumberFormat="1" applyFont="1" applyFill="1" applyBorder="1" applyAlignment="1" applyProtection="1">
      <alignment horizontal="center" vertical="center" wrapText="1"/>
    </xf>
    <xf numFmtId="0" fontId="7" fillId="0" borderId="0" xfId="2" applyAlignment="1" applyProtection="1">
      <alignment vertical="center"/>
      <protection locked="0"/>
    </xf>
    <xf numFmtId="14" fontId="16" fillId="0" borderId="56" xfId="0" applyNumberFormat="1" applyFont="1" applyBorder="1" applyAlignment="1" applyProtection="1">
      <alignment horizontal="center" vertical="center"/>
      <protection locked="0"/>
    </xf>
    <xf numFmtId="165" fontId="16" fillId="0" borderId="1" xfId="0" applyNumberFormat="1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14" fontId="16" fillId="0" borderId="31" xfId="0" applyNumberFormat="1" applyFont="1" applyBorder="1" applyAlignment="1" applyProtection="1">
      <alignment horizontal="center" vertical="center"/>
      <protection locked="0"/>
    </xf>
    <xf numFmtId="14" fontId="16" fillId="0" borderId="47" xfId="0" applyNumberFormat="1" applyFont="1" applyBorder="1" applyAlignment="1" applyProtection="1">
      <alignment horizontal="center" vertical="center"/>
      <protection locked="0"/>
    </xf>
    <xf numFmtId="165" fontId="16" fillId="0" borderId="60" xfId="0" applyNumberFormat="1" applyFont="1" applyBorder="1" applyAlignment="1" applyProtection="1">
      <alignment horizontal="center" vertical="center"/>
      <protection locked="0"/>
    </xf>
    <xf numFmtId="0" fontId="16" fillId="0" borderId="65" xfId="0" applyFont="1" applyBorder="1" applyAlignment="1" applyProtection="1">
      <alignment horizontal="center" vertical="center" wrapText="1"/>
      <protection locked="0"/>
    </xf>
    <xf numFmtId="0" fontId="16" fillId="0" borderId="65" xfId="0" applyFont="1" applyBorder="1" applyAlignment="1" applyProtection="1">
      <alignment horizontal="center" vertical="center"/>
      <protection locked="0"/>
    </xf>
    <xf numFmtId="0" fontId="16" fillId="0" borderId="1" xfId="1" applyNumberFormat="1" applyFont="1" applyBorder="1" applyAlignment="1" applyProtection="1">
      <alignment horizontal="center" vertical="center"/>
      <protection locked="0"/>
    </xf>
    <xf numFmtId="44" fontId="16" fillId="0" borderId="1" xfId="1" applyFont="1" applyFill="1" applyBorder="1" applyAlignment="1" applyProtection="1">
      <alignment horizontal="center" vertical="center"/>
      <protection locked="0"/>
    </xf>
    <xf numFmtId="44" fontId="16" fillId="0" borderId="1" xfId="1" applyFont="1" applyFill="1" applyBorder="1" applyAlignment="1" applyProtection="1">
      <alignment horizontal="center" vertical="center" wrapText="1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44" fontId="16" fillId="0" borderId="1" xfId="1" applyFont="1" applyBorder="1" applyAlignment="1" applyProtection="1">
      <alignment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44" fontId="16" fillId="0" borderId="60" xfId="1" applyFont="1" applyBorder="1" applyAlignment="1" applyProtection="1">
      <alignment vertical="center"/>
      <protection locked="0"/>
    </xf>
    <xf numFmtId="0" fontId="16" fillId="0" borderId="22" xfId="0" applyFont="1" applyBorder="1" applyAlignment="1" applyProtection="1">
      <alignment horizontal="center" vertical="center"/>
      <protection locked="0"/>
    </xf>
    <xf numFmtId="171" fontId="16" fillId="0" borderId="4" xfId="0" applyNumberFormat="1" applyFont="1" applyBorder="1" applyAlignment="1" applyProtection="1">
      <alignment horizontal="center" vertical="center"/>
      <protection locked="0"/>
    </xf>
    <xf numFmtId="165" fontId="16" fillId="0" borderId="32" xfId="1" applyNumberFormat="1" applyFont="1" applyFill="1" applyBorder="1" applyAlignment="1" applyProtection="1">
      <alignment horizontal="center" vertical="center"/>
      <protection locked="0"/>
    </xf>
    <xf numFmtId="171" fontId="16" fillId="0" borderId="13" xfId="0" applyNumberFormat="1" applyFont="1" applyBorder="1" applyAlignment="1" applyProtection="1">
      <alignment horizontal="center" vertical="center"/>
      <protection locked="0"/>
    </xf>
    <xf numFmtId="165" fontId="16" fillId="0" borderId="68" xfId="1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vertical="center"/>
      <protection locked="0"/>
    </xf>
    <xf numFmtId="0" fontId="2" fillId="8" borderId="14" xfId="0" applyFont="1" applyFill="1" applyBorder="1" applyAlignment="1" applyProtection="1">
      <alignment horizontal="center" vertical="center" wrapText="1"/>
    </xf>
    <xf numFmtId="8" fontId="16" fillId="0" borderId="0" xfId="0" applyNumberFormat="1" applyFont="1" applyAlignment="1" applyProtection="1">
      <alignment vertical="center"/>
      <protection locked="0"/>
    </xf>
    <xf numFmtId="0" fontId="16" fillId="8" borderId="15" xfId="0" applyFont="1" applyFill="1" applyBorder="1" applyAlignment="1" applyProtection="1">
      <alignment vertical="center"/>
    </xf>
    <xf numFmtId="0" fontId="16" fillId="8" borderId="24" xfId="0" applyFont="1" applyFill="1" applyBorder="1" applyAlignment="1" applyProtection="1">
      <alignment vertical="center"/>
    </xf>
    <xf numFmtId="0" fontId="16" fillId="8" borderId="29" xfId="0" applyFont="1" applyFill="1" applyBorder="1" applyAlignment="1" applyProtection="1">
      <alignment vertical="center"/>
    </xf>
    <xf numFmtId="44" fontId="6" fillId="4" borderId="1" xfId="0" applyNumberFormat="1" applyFont="1" applyFill="1" applyBorder="1"/>
    <xf numFmtId="44" fontId="6" fillId="4" borderId="10" xfId="0" applyNumberFormat="1" applyFont="1" applyFill="1" applyBorder="1"/>
    <xf numFmtId="0" fontId="16" fillId="0" borderId="44" xfId="0" applyFont="1" applyBorder="1" applyAlignment="1" applyProtection="1">
      <alignment horizontal="left" vertical="center" wrapText="1"/>
      <protection locked="0"/>
    </xf>
    <xf numFmtId="44" fontId="0" fillId="4" borderId="1" xfId="1" applyFont="1" applyFill="1" applyBorder="1"/>
    <xf numFmtId="0" fontId="8" fillId="3" borderId="56" xfId="0" applyFont="1" applyFill="1" applyBorder="1"/>
    <xf numFmtId="170" fontId="6" fillId="3" borderId="6" xfId="1" applyNumberFormat="1" applyFont="1" applyFill="1" applyBorder="1"/>
    <xf numFmtId="0" fontId="8" fillId="3" borderId="31" xfId="0" applyFont="1" applyFill="1" applyBorder="1"/>
    <xf numFmtId="170" fontId="6" fillId="3" borderId="1" xfId="1" applyNumberFormat="1" applyFont="1" applyFill="1" applyBorder="1"/>
    <xf numFmtId="0" fontId="8" fillId="3" borderId="47" xfId="0" applyFont="1" applyFill="1" applyBorder="1" applyAlignment="1">
      <alignment wrapText="1"/>
    </xf>
    <xf numFmtId="170" fontId="6" fillId="3" borderId="7" xfId="1" applyNumberFormat="1" applyFont="1" applyFill="1" applyBorder="1"/>
    <xf numFmtId="170" fontId="6" fillId="3" borderId="2" xfId="1" applyNumberFormat="1" applyFont="1" applyFill="1" applyBorder="1"/>
    <xf numFmtId="0" fontId="11" fillId="10" borderId="1" xfId="0" applyFont="1" applyFill="1" applyBorder="1" applyAlignment="1" applyProtection="1">
      <alignment horizontal="center" vertical="center"/>
    </xf>
    <xf numFmtId="0" fontId="2" fillId="9" borderId="31" xfId="0" applyFont="1" applyFill="1" applyBorder="1" applyAlignment="1" applyProtection="1">
      <alignment vertical="center"/>
    </xf>
    <xf numFmtId="0" fontId="11" fillId="10" borderId="45" xfId="0" applyFont="1" applyFill="1" applyBorder="1" applyAlignment="1" applyProtection="1">
      <alignment horizontal="center" vertical="center" wrapText="1"/>
    </xf>
    <xf numFmtId="0" fontId="11" fillId="10" borderId="53" xfId="0" applyFont="1" applyFill="1" applyBorder="1" applyAlignment="1" applyProtection="1">
      <alignment horizontal="center" vertical="center"/>
    </xf>
    <xf numFmtId="165" fontId="16" fillId="10" borderId="6" xfId="0" applyNumberFormat="1" applyFont="1" applyFill="1" applyBorder="1" applyAlignment="1" applyProtection="1">
      <alignment horizontal="center" vertical="center"/>
    </xf>
    <xf numFmtId="165" fontId="16" fillId="10" borderId="1" xfId="0" applyNumberFormat="1" applyFont="1" applyFill="1" applyBorder="1" applyAlignment="1" applyProtection="1">
      <alignment horizontal="center" vertical="center"/>
    </xf>
    <xf numFmtId="165" fontId="16" fillId="10" borderId="60" xfId="0" applyNumberFormat="1" applyFont="1" applyFill="1" applyBorder="1" applyAlignment="1" applyProtection="1">
      <alignment horizontal="center" vertical="center"/>
    </xf>
    <xf numFmtId="0" fontId="11" fillId="10" borderId="54" xfId="0" applyFont="1" applyFill="1" applyBorder="1" applyAlignment="1" applyProtection="1">
      <alignment horizontal="center" vertical="center"/>
    </xf>
    <xf numFmtId="8" fontId="16" fillId="10" borderId="1" xfId="0" applyNumberFormat="1" applyFont="1" applyFill="1" applyBorder="1" applyAlignment="1" applyProtection="1">
      <alignment horizontal="center" vertical="center"/>
    </xf>
    <xf numFmtId="8" fontId="16" fillId="10" borderId="10" xfId="0" applyNumberFormat="1" applyFont="1" applyFill="1" applyBorder="1" applyAlignment="1" applyProtection="1">
      <alignment horizontal="center" vertical="center"/>
    </xf>
    <xf numFmtId="44" fontId="16" fillId="10" borderId="1" xfId="1" applyFont="1" applyFill="1" applyBorder="1" applyAlignment="1" applyProtection="1">
      <alignment vertical="center"/>
    </xf>
    <xf numFmtId="44" fontId="16" fillId="10" borderId="10" xfId="1" applyFont="1" applyFill="1" applyBorder="1" applyAlignment="1" applyProtection="1">
      <alignment vertical="center"/>
    </xf>
    <xf numFmtId="44" fontId="16" fillId="10" borderId="51" xfId="1" applyFont="1" applyFill="1" applyBorder="1" applyAlignment="1" applyProtection="1">
      <alignment vertical="center"/>
    </xf>
    <xf numFmtId="44" fontId="16" fillId="10" borderId="63" xfId="1" applyFont="1" applyFill="1" applyBorder="1" applyAlignment="1" applyProtection="1">
      <alignment vertical="center"/>
    </xf>
    <xf numFmtId="44" fontId="16" fillId="10" borderId="62" xfId="1" applyFont="1" applyFill="1" applyBorder="1" applyAlignment="1" applyProtection="1">
      <alignment vertical="center"/>
    </xf>
    <xf numFmtId="0" fontId="11" fillId="10" borderId="37" xfId="0" applyFont="1" applyFill="1" applyBorder="1" applyAlignment="1" applyProtection="1">
      <alignment horizontal="center" vertical="center" wrapText="1"/>
    </xf>
    <xf numFmtId="0" fontId="11" fillId="10" borderId="9" xfId="0" applyFont="1" applyFill="1" applyBorder="1" applyAlignment="1" applyProtection="1">
      <alignment horizontal="center" vertical="center" wrapText="1"/>
      <protection locked="0"/>
    </xf>
    <xf numFmtId="0" fontId="11" fillId="10" borderId="39" xfId="0" applyFont="1" applyFill="1" applyBorder="1" applyAlignment="1" applyProtection="1">
      <alignment horizontal="center" vertical="center" wrapText="1"/>
    </xf>
    <xf numFmtId="44" fontId="16" fillId="10" borderId="60" xfId="1" applyNumberFormat="1" applyFont="1" applyFill="1" applyBorder="1" applyAlignment="1" applyProtection="1">
      <alignment vertical="center"/>
      <protection locked="0"/>
    </xf>
    <xf numFmtId="0" fontId="17" fillId="9" borderId="37" xfId="0" applyFont="1" applyFill="1" applyBorder="1" applyAlignment="1" applyProtection="1">
      <alignment vertical="center" wrapText="1"/>
    </xf>
    <xf numFmtId="0" fontId="11" fillId="9" borderId="18" xfId="0" applyFont="1" applyFill="1" applyBorder="1" applyAlignment="1" applyProtection="1">
      <alignment horizontal="left" vertical="center" wrapText="1"/>
    </xf>
    <xf numFmtId="0" fontId="11" fillId="9" borderId="19" xfId="0" applyFont="1" applyFill="1" applyBorder="1" applyAlignment="1" applyProtection="1">
      <alignment horizontal="center" vertical="center"/>
    </xf>
    <xf numFmtId="44" fontId="11" fillId="9" borderId="37" xfId="1" applyFont="1" applyFill="1" applyBorder="1" applyAlignment="1" applyProtection="1">
      <alignment vertical="center"/>
      <protection locked="0"/>
    </xf>
    <xf numFmtId="0" fontId="16" fillId="9" borderId="37" xfId="0" applyFont="1" applyFill="1" applyBorder="1" applyAlignment="1" applyProtection="1">
      <alignment horizontal="center" vertical="center"/>
      <protection locked="0"/>
    </xf>
    <xf numFmtId="0" fontId="11" fillId="9" borderId="4" xfId="0" applyFont="1" applyFill="1" applyBorder="1" applyAlignment="1" applyProtection="1">
      <alignment horizontal="center" vertical="center" wrapText="1"/>
    </xf>
    <xf numFmtId="0" fontId="3" fillId="9" borderId="37" xfId="0" applyFont="1" applyFill="1" applyBorder="1" applyAlignment="1" applyProtection="1">
      <alignment horizontal="center" vertical="center"/>
    </xf>
    <xf numFmtId="167" fontId="18" fillId="9" borderId="45" xfId="0" applyNumberFormat="1" applyFont="1" applyFill="1" applyBorder="1" applyAlignment="1" applyProtection="1">
      <alignment horizontal="center" vertical="center"/>
    </xf>
    <xf numFmtId="167" fontId="18" fillId="9" borderId="31" xfId="0" applyNumberFormat="1" applyFont="1" applyFill="1" applyBorder="1" applyAlignment="1" applyProtection="1">
      <alignment horizontal="center" vertical="center"/>
    </xf>
    <xf numFmtId="167" fontId="18" fillId="9" borderId="53" xfId="0" applyNumberFormat="1" applyFont="1" applyFill="1" applyBorder="1" applyAlignment="1" applyProtection="1">
      <alignment horizontal="center" vertical="center"/>
    </xf>
    <xf numFmtId="167" fontId="18" fillId="9" borderId="1" xfId="0" applyNumberFormat="1" applyFont="1" applyFill="1" applyBorder="1" applyAlignment="1" applyProtection="1">
      <alignment horizontal="center" vertical="center"/>
    </xf>
    <xf numFmtId="0" fontId="0" fillId="0" borderId="27" xfId="0" applyBorder="1"/>
    <xf numFmtId="0" fontId="16" fillId="0" borderId="1" xfId="0" applyFont="1" applyFill="1" applyBorder="1" applyAlignment="1" applyProtection="1">
      <alignment horizontal="left" wrapText="1"/>
      <protection locked="0"/>
    </xf>
    <xf numFmtId="0" fontId="16" fillId="0" borderId="6" xfId="0" applyFont="1" applyFill="1" applyBorder="1" applyAlignment="1" applyProtection="1">
      <alignment horizontal="left" wrapText="1"/>
      <protection locked="0"/>
    </xf>
    <xf numFmtId="0" fontId="2" fillId="9" borderId="37" xfId="0" applyFont="1" applyFill="1" applyBorder="1" applyAlignment="1" applyProtection="1">
      <alignment horizontal="center"/>
    </xf>
    <xf numFmtId="0" fontId="2" fillId="10" borderId="45" xfId="0" applyFont="1" applyFill="1" applyBorder="1" applyAlignment="1" applyProtection="1">
      <alignment horizontal="center" vertical="center"/>
    </xf>
    <xf numFmtId="0" fontId="11" fillId="10" borderId="31" xfId="0" applyFont="1" applyFill="1" applyBorder="1" applyAlignment="1" applyProtection="1">
      <alignment horizontal="center" vertical="center" wrapText="1"/>
    </xf>
    <xf numFmtId="0" fontId="11" fillId="10" borderId="71" xfId="0" applyFont="1" applyFill="1" applyBorder="1" applyAlignment="1" applyProtection="1">
      <alignment horizontal="center" vertical="center" wrapText="1"/>
    </xf>
    <xf numFmtId="0" fontId="11" fillId="10" borderId="45" xfId="0" applyFont="1" applyFill="1" applyBorder="1" applyAlignment="1" applyProtection="1">
      <alignment horizontal="center" vertical="center"/>
    </xf>
    <xf numFmtId="0" fontId="11" fillId="10" borderId="51" xfId="0" applyFont="1" applyFill="1" applyBorder="1" applyAlignment="1" applyProtection="1">
      <alignment horizontal="center" vertical="center" wrapText="1"/>
    </xf>
    <xf numFmtId="165" fontId="16" fillId="10" borderId="6" xfId="0" applyNumberFormat="1" applyFont="1" applyFill="1" applyBorder="1" applyAlignment="1" applyProtection="1">
      <alignment horizontal="center"/>
    </xf>
    <xf numFmtId="165" fontId="16" fillId="10" borderId="1" xfId="0" applyNumberFormat="1" applyFont="1" applyFill="1" applyBorder="1" applyAlignment="1" applyProtection="1">
      <alignment horizontal="center"/>
    </xf>
    <xf numFmtId="165" fontId="16" fillId="10" borderId="10" xfId="0" applyNumberFormat="1" applyFont="1" applyFill="1" applyBorder="1" applyAlignment="1" applyProtection="1">
      <alignment horizontal="center"/>
    </xf>
    <xf numFmtId="0" fontId="16" fillId="10" borderId="39" xfId="0" applyFont="1" applyFill="1" applyBorder="1" applyAlignment="1" applyProtection="1">
      <alignment horizontal="center" vertical="center" wrapText="1"/>
    </xf>
    <xf numFmtId="0" fontId="30" fillId="9" borderId="45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22" fillId="3" borderId="1" xfId="0" applyFont="1" applyFill="1" applyBorder="1" applyAlignment="1">
      <alignment horizontal="center"/>
    </xf>
    <xf numFmtId="44" fontId="0" fillId="11" borderId="6" xfId="1" applyFont="1" applyFill="1" applyBorder="1"/>
    <xf numFmtId="44" fontId="34" fillId="12" borderId="1" xfId="1" applyFont="1" applyFill="1" applyBorder="1"/>
    <xf numFmtId="0" fontId="35" fillId="3" borderId="1" xfId="0" applyFont="1" applyFill="1" applyBorder="1"/>
    <xf numFmtId="0" fontId="8" fillId="3" borderId="1" xfId="0" applyFont="1" applyFill="1" applyBorder="1"/>
    <xf numFmtId="0" fontId="11" fillId="7" borderId="1" xfId="0" applyFont="1" applyFill="1" applyBorder="1" applyAlignment="1" applyProtection="1">
      <alignment vertical="center"/>
    </xf>
    <xf numFmtId="0" fontId="0" fillId="0" borderId="0" xfId="0" applyAlignment="1">
      <alignment wrapText="1"/>
    </xf>
    <xf numFmtId="0" fontId="16" fillId="10" borderId="0" xfId="0" applyFont="1" applyFill="1" applyBorder="1" applyAlignment="1" applyProtection="1">
      <alignment vertical="center"/>
      <protection locked="0"/>
    </xf>
    <xf numFmtId="44" fontId="23" fillId="10" borderId="22" xfId="0" applyNumberFormat="1" applyFont="1" applyFill="1" applyBorder="1" applyAlignment="1" applyProtection="1">
      <alignment vertical="center"/>
      <protection locked="0"/>
    </xf>
    <xf numFmtId="0" fontId="16" fillId="10" borderId="18" xfId="0" applyFont="1" applyFill="1" applyBorder="1" applyAlignment="1" applyProtection="1">
      <alignment vertical="center"/>
      <protection locked="0"/>
    </xf>
    <xf numFmtId="0" fontId="16" fillId="10" borderId="19" xfId="0" applyFont="1" applyFill="1" applyBorder="1" applyAlignment="1" applyProtection="1">
      <alignment vertical="center"/>
      <protection locked="0"/>
    </xf>
    <xf numFmtId="0" fontId="16" fillId="10" borderId="20" xfId="0" applyFont="1" applyFill="1" applyBorder="1" applyAlignment="1" applyProtection="1">
      <alignment vertical="center"/>
      <protection locked="0"/>
    </xf>
    <xf numFmtId="0" fontId="16" fillId="10" borderId="57" xfId="0" applyFont="1" applyFill="1" applyBorder="1" applyAlignment="1" applyProtection="1">
      <alignment vertical="center"/>
      <protection locked="0"/>
    </xf>
    <xf numFmtId="0" fontId="16" fillId="10" borderId="58" xfId="0" applyFont="1" applyFill="1" applyBorder="1" applyAlignment="1" applyProtection="1">
      <alignment vertical="center"/>
      <protection locked="0"/>
    </xf>
    <xf numFmtId="44" fontId="16" fillId="10" borderId="37" xfId="0" applyNumberFormat="1" applyFont="1" applyFill="1" applyBorder="1" applyAlignment="1" applyProtection="1">
      <alignment vertical="center"/>
      <protection locked="0"/>
    </xf>
    <xf numFmtId="44" fontId="16" fillId="10" borderId="1" xfId="1" applyFont="1" applyFill="1" applyBorder="1" applyAlignment="1" applyProtection="1">
      <alignment vertical="center"/>
      <protection locked="0"/>
    </xf>
    <xf numFmtId="44" fontId="16" fillId="9" borderId="20" xfId="1" applyFont="1" applyFill="1" applyBorder="1" applyAlignment="1" applyProtection="1">
      <alignment vertical="center"/>
      <protection locked="0"/>
    </xf>
    <xf numFmtId="44" fontId="16" fillId="10" borderId="14" xfId="0" applyNumberFormat="1" applyFont="1" applyFill="1" applyBorder="1" applyAlignment="1" applyProtection="1">
      <alignment vertical="center"/>
      <protection locked="0"/>
    </xf>
    <xf numFmtId="0" fontId="16" fillId="10" borderId="31" xfId="0" applyFont="1" applyFill="1" applyBorder="1" applyAlignment="1" applyProtection="1">
      <alignment horizontal="center" vertical="center" wrapText="1"/>
      <protection locked="0"/>
    </xf>
    <xf numFmtId="0" fontId="16" fillId="10" borderId="49" xfId="0" applyFont="1" applyFill="1" applyBorder="1" applyAlignment="1" applyProtection="1">
      <alignment horizontal="center" vertical="center" wrapText="1"/>
      <protection locked="0"/>
    </xf>
    <xf numFmtId="0" fontId="11" fillId="10" borderId="53" xfId="0" applyFont="1" applyFill="1" applyBorder="1" applyAlignment="1" applyProtection="1">
      <alignment horizontal="center" vertical="center" wrapText="1"/>
    </xf>
    <xf numFmtId="0" fontId="2" fillId="9" borderId="18" xfId="0" applyFont="1" applyFill="1" applyBorder="1" applyAlignment="1" applyProtection="1">
      <alignment horizontal="center"/>
    </xf>
    <xf numFmtId="0" fontId="11" fillId="9" borderId="6" xfId="0" applyFont="1" applyFill="1" applyBorder="1" applyAlignment="1" applyProtection="1">
      <alignment horizontal="center"/>
    </xf>
    <xf numFmtId="0" fontId="11" fillId="9" borderId="1" xfId="0" applyFont="1" applyFill="1" applyBorder="1" applyAlignment="1" applyProtection="1">
      <alignment horizontal="center"/>
    </xf>
    <xf numFmtId="0" fontId="1" fillId="0" borderId="0" xfId="0" applyFont="1"/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1" fillId="10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46" xfId="0" applyFont="1" applyBorder="1" applyAlignment="1" applyProtection="1">
      <alignment horizontal="center" vertical="center"/>
      <protection locked="0"/>
    </xf>
    <xf numFmtId="0" fontId="16" fillId="0" borderId="60" xfId="0" applyFont="1" applyBorder="1" applyAlignment="1" applyProtection="1">
      <alignment horizontal="left" vertical="center" wrapText="1"/>
      <protection locked="0"/>
    </xf>
    <xf numFmtId="0" fontId="11" fillId="10" borderId="18" xfId="0" applyFont="1" applyFill="1" applyBorder="1" applyAlignment="1" applyProtection="1">
      <alignment horizontal="center" vertical="center" wrapText="1"/>
    </xf>
    <xf numFmtId="0" fontId="11" fillId="10" borderId="40" xfId="0" applyFont="1" applyFill="1" applyBorder="1" applyAlignment="1" applyProtection="1">
      <alignment horizontal="center" vertical="center" wrapText="1"/>
    </xf>
    <xf numFmtId="0" fontId="16" fillId="0" borderId="6" xfId="0" applyFont="1" applyBorder="1" applyAlignment="1" applyProtection="1">
      <alignment horizontal="left" vertical="center" wrapText="1"/>
      <protection locked="0"/>
    </xf>
    <xf numFmtId="0" fontId="16" fillId="10" borderId="36" xfId="0" applyFont="1" applyFill="1" applyBorder="1" applyAlignment="1" applyProtection="1">
      <alignment horizontal="center" vertical="center" wrapText="1"/>
      <protection locked="0"/>
    </xf>
    <xf numFmtId="0" fontId="11" fillId="10" borderId="53" xfId="0" applyFont="1" applyFill="1" applyBorder="1" applyAlignment="1" applyProtection="1">
      <alignment horizontal="center" vertical="center" wrapText="1"/>
    </xf>
    <xf numFmtId="0" fontId="11" fillId="10" borderId="53" xfId="0" applyFont="1" applyFill="1" applyBorder="1" applyAlignment="1" applyProtection="1">
      <alignment horizontal="center" vertical="center" wrapText="1"/>
    </xf>
    <xf numFmtId="0" fontId="11" fillId="10" borderId="1" xfId="0" applyFont="1" applyFill="1" applyBorder="1" applyAlignment="1" applyProtection="1">
      <alignment vertical="center" wrapText="1"/>
      <protection locked="0"/>
    </xf>
    <xf numFmtId="0" fontId="11" fillId="0" borderId="1" xfId="0" applyFont="1" applyFill="1" applyBorder="1" applyAlignment="1" applyProtection="1">
      <alignment vertical="center" wrapText="1"/>
      <protection locked="0"/>
    </xf>
    <xf numFmtId="0" fontId="0" fillId="0" borderId="1" xfId="0" applyFill="1" applyBorder="1"/>
    <xf numFmtId="0" fontId="4" fillId="0" borderId="1" xfId="0" applyFont="1" applyFill="1" applyBorder="1"/>
    <xf numFmtId="0" fontId="16" fillId="0" borderId="1" xfId="0" applyFont="1" applyBorder="1" applyAlignment="1" applyProtection="1">
      <alignment vertical="center"/>
      <protection locked="0"/>
    </xf>
    <xf numFmtId="44" fontId="16" fillId="0" borderId="22" xfId="1" applyFont="1" applyBorder="1" applyAlignment="1" applyProtection="1">
      <alignment vertical="center"/>
      <protection locked="0"/>
    </xf>
    <xf numFmtId="0" fontId="16" fillId="0" borderId="46" xfId="0" applyNumberFormat="1" applyFont="1" applyBorder="1" applyAlignment="1" applyProtection="1">
      <alignment vertical="center"/>
      <protection locked="0"/>
    </xf>
    <xf numFmtId="0" fontId="16" fillId="0" borderId="2" xfId="0" applyNumberFormat="1" applyFont="1" applyBorder="1" applyAlignment="1" applyProtection="1">
      <alignment vertical="center"/>
      <protection locked="0"/>
    </xf>
    <xf numFmtId="0" fontId="7" fillId="7" borderId="32" xfId="2" applyFill="1" applyBorder="1" applyAlignment="1" applyProtection="1">
      <alignment horizontal="center" vertical="center"/>
      <protection locked="0"/>
    </xf>
    <xf numFmtId="0" fontId="11" fillId="0" borderId="32" xfId="0" applyFont="1" applyFill="1" applyBorder="1" applyAlignment="1" applyProtection="1">
      <alignment vertical="center" wrapText="1"/>
      <protection locked="0"/>
    </xf>
    <xf numFmtId="0" fontId="16" fillId="10" borderId="54" xfId="0" applyFont="1" applyFill="1" applyBorder="1" applyAlignment="1" applyProtection="1">
      <alignment horizontal="center" vertical="center" wrapText="1"/>
    </xf>
    <xf numFmtId="0" fontId="16" fillId="10" borderId="54" xfId="0" applyFont="1" applyFill="1" applyBorder="1" applyAlignment="1" applyProtection="1">
      <alignment vertical="center" wrapText="1"/>
    </xf>
    <xf numFmtId="0" fontId="11" fillId="10" borderId="7" xfId="0" applyFont="1" applyFill="1" applyBorder="1" applyAlignment="1" applyProtection="1">
      <alignment horizontal="center" vertical="center"/>
    </xf>
    <xf numFmtId="0" fontId="11" fillId="10" borderId="10" xfId="0" applyFont="1" applyFill="1" applyBorder="1" applyAlignment="1" applyProtection="1">
      <alignment horizontal="center" vertical="center"/>
    </xf>
    <xf numFmtId="44" fontId="16" fillId="10" borderId="6" xfId="1" applyFont="1" applyFill="1" applyBorder="1" applyAlignment="1" applyProtection="1">
      <alignment vertical="center"/>
    </xf>
    <xf numFmtId="0" fontId="16" fillId="10" borderId="0" xfId="0" applyFont="1" applyFill="1" applyBorder="1" applyAlignment="1" applyProtection="1">
      <alignment vertical="center"/>
    </xf>
    <xf numFmtId="0" fontId="16" fillId="10" borderId="0" xfId="0" applyFont="1" applyFill="1" applyBorder="1" applyAlignment="1" applyProtection="1">
      <alignment horizontal="center" vertical="center"/>
    </xf>
    <xf numFmtId="0" fontId="16" fillId="10" borderId="27" xfId="0" applyFont="1" applyFill="1" applyBorder="1" applyAlignment="1" applyProtection="1">
      <alignment vertical="center"/>
    </xf>
    <xf numFmtId="0" fontId="16" fillId="10" borderId="0" xfId="0" applyFont="1" applyFill="1" applyBorder="1" applyAlignment="1" applyProtection="1">
      <alignment horizontal="left" vertical="center"/>
    </xf>
    <xf numFmtId="44" fontId="24" fillId="10" borderId="27" xfId="0" applyNumberFormat="1" applyFont="1" applyFill="1" applyBorder="1" applyAlignment="1" applyProtection="1">
      <alignment vertical="center"/>
    </xf>
    <xf numFmtId="44" fontId="24" fillId="10" borderId="0" xfId="0" applyNumberFormat="1" applyFont="1" applyFill="1" applyBorder="1" applyAlignment="1" applyProtection="1">
      <alignment vertical="center"/>
    </xf>
    <xf numFmtId="44" fontId="23" fillId="10" borderId="5" xfId="0" applyNumberFormat="1" applyFont="1" applyFill="1" applyBorder="1" applyAlignment="1" applyProtection="1">
      <alignment vertical="center"/>
    </xf>
    <xf numFmtId="0" fontId="16" fillId="10" borderId="5" xfId="0" applyFont="1" applyFill="1" applyBorder="1" applyAlignment="1" applyProtection="1">
      <alignment vertical="center"/>
    </xf>
    <xf numFmtId="44" fontId="16" fillId="10" borderId="23" xfId="0" applyNumberFormat="1" applyFont="1" applyFill="1" applyBorder="1" applyAlignment="1" applyProtection="1">
      <alignment vertical="center"/>
    </xf>
    <xf numFmtId="0" fontId="16" fillId="10" borderId="23" xfId="0" applyFont="1" applyFill="1" applyBorder="1" applyAlignment="1" applyProtection="1">
      <alignment vertical="center"/>
    </xf>
    <xf numFmtId="0" fontId="16" fillId="10" borderId="52" xfId="0" applyFont="1" applyFill="1" applyBorder="1" applyAlignment="1" applyProtection="1">
      <alignment vertical="center"/>
    </xf>
    <xf numFmtId="0" fontId="16" fillId="10" borderId="36" xfId="0" applyFont="1" applyFill="1" applyBorder="1" applyAlignment="1" applyProtection="1">
      <alignment vertical="center"/>
    </xf>
    <xf numFmtId="0" fontId="16" fillId="10" borderId="28" xfId="0" applyFont="1" applyFill="1" applyBorder="1" applyAlignment="1" applyProtection="1">
      <alignment vertical="center"/>
    </xf>
    <xf numFmtId="0" fontId="16" fillId="10" borderId="16" xfId="0" applyFont="1" applyFill="1" applyBorder="1" applyAlignment="1" applyProtection="1">
      <alignment horizontal="center" vertical="center" wrapText="1"/>
    </xf>
    <xf numFmtId="0" fontId="11" fillId="9" borderId="43" xfId="0" applyFont="1" applyFill="1" applyBorder="1" applyAlignment="1" applyProtection="1">
      <alignment horizontal="center" vertical="center"/>
    </xf>
    <xf numFmtId="0" fontId="11" fillId="9" borderId="3" xfId="0" applyFont="1" applyFill="1" applyBorder="1" applyAlignment="1" applyProtection="1">
      <alignment horizontal="center" vertical="center"/>
    </xf>
    <xf numFmtId="14" fontId="0" fillId="0" borderId="0" xfId="0" applyNumberFormat="1"/>
    <xf numFmtId="0" fontId="8" fillId="2" borderId="18" xfId="0" applyFont="1" applyFill="1" applyBorder="1" applyAlignment="1">
      <alignment horizontal="right"/>
    </xf>
    <xf numFmtId="0" fontId="8" fillId="2" borderId="19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1" fillId="2" borderId="26" xfId="0" applyFont="1" applyFill="1" applyBorder="1" applyAlignment="1" applyProtection="1">
      <alignment horizontal="center"/>
      <protection locked="0"/>
    </xf>
    <xf numFmtId="0" fontId="1" fillId="2" borderId="27" xfId="0" applyFont="1" applyFill="1" applyBorder="1" applyAlignment="1" applyProtection="1">
      <alignment horizontal="center"/>
      <protection locked="0"/>
    </xf>
    <xf numFmtId="0" fontId="1" fillId="2" borderId="28" xfId="0" applyFont="1" applyFill="1" applyBorder="1" applyAlignment="1" applyProtection="1">
      <alignment horizontal="center"/>
      <protection locked="0"/>
    </xf>
    <xf numFmtId="0" fontId="8" fillId="2" borderId="15" xfId="0" applyFont="1" applyFill="1" applyBorder="1" applyAlignment="1">
      <alignment horizontal="right"/>
    </xf>
    <xf numFmtId="0" fontId="8" fillId="2" borderId="24" xfId="0" applyFont="1" applyFill="1" applyBorder="1" applyAlignment="1">
      <alignment horizontal="right"/>
    </xf>
    <xf numFmtId="44" fontId="0" fillId="6" borderId="18" xfId="0" applyNumberFormat="1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1" fillId="7" borderId="2" xfId="0" applyFont="1" applyFill="1" applyBorder="1" applyAlignment="1" applyProtection="1">
      <alignment horizontal="center" vertical="center"/>
      <protection locked="0"/>
    </xf>
    <xf numFmtId="0" fontId="11" fillId="7" borderId="4" xfId="0" applyFont="1" applyFill="1" applyBorder="1" applyAlignment="1" applyProtection="1">
      <alignment horizontal="center" vertical="center"/>
      <protection locked="0"/>
    </xf>
    <xf numFmtId="0" fontId="36" fillId="10" borderId="2" xfId="0" applyFont="1" applyFill="1" applyBorder="1" applyAlignment="1" applyProtection="1">
      <alignment horizontal="center" vertical="center" wrapText="1"/>
    </xf>
    <xf numFmtId="0" fontId="36" fillId="10" borderId="4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21" xfId="0" applyFont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6" fillId="0" borderId="35" xfId="0" applyFont="1" applyBorder="1" applyAlignment="1" applyProtection="1">
      <alignment horizontal="center" vertical="center" wrapText="1"/>
      <protection locked="0"/>
    </xf>
    <xf numFmtId="0" fontId="11" fillId="10" borderId="2" xfId="0" applyFont="1" applyFill="1" applyBorder="1" applyAlignment="1" applyProtection="1">
      <alignment horizontal="center" vertical="center" wrapText="1"/>
    </xf>
    <xf numFmtId="0" fontId="11" fillId="10" borderId="4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0" fontId="16" fillId="0" borderId="4" xfId="0" applyFont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32" xfId="0" applyFont="1" applyBorder="1" applyAlignment="1" applyProtection="1">
      <alignment horizontal="left" vertical="center" wrapText="1"/>
      <protection locked="0"/>
    </xf>
    <xf numFmtId="0" fontId="11" fillId="9" borderId="43" xfId="0" applyFont="1" applyFill="1" applyBorder="1" applyAlignment="1" applyProtection="1">
      <alignment horizontal="center" vertical="center"/>
    </xf>
    <xf numFmtId="0" fontId="11" fillId="9" borderId="3" xfId="0" applyFont="1" applyFill="1" applyBorder="1" applyAlignment="1" applyProtection="1">
      <alignment horizontal="center" vertical="center"/>
    </xf>
    <xf numFmtId="0" fontId="11" fillId="9" borderId="44" xfId="0" applyFont="1" applyFill="1" applyBorder="1" applyAlignment="1" applyProtection="1">
      <alignment horizontal="center" vertical="center"/>
    </xf>
    <xf numFmtId="0" fontId="11" fillId="9" borderId="16" xfId="0" applyFont="1" applyFill="1" applyBorder="1" applyAlignment="1" applyProtection="1">
      <alignment horizontal="center" vertical="center"/>
    </xf>
    <xf numFmtId="0" fontId="11" fillId="9" borderId="0" xfId="0" applyFont="1" applyFill="1" applyBorder="1" applyAlignment="1" applyProtection="1">
      <alignment horizontal="center" vertical="center"/>
    </xf>
    <xf numFmtId="0" fontId="11" fillId="9" borderId="27" xfId="0" applyFont="1" applyFill="1" applyBorder="1" applyAlignment="1" applyProtection="1">
      <alignment horizontal="center" vertical="center"/>
    </xf>
    <xf numFmtId="0" fontId="11" fillId="9" borderId="28" xfId="0" applyFont="1" applyFill="1" applyBorder="1" applyAlignment="1" applyProtection="1">
      <alignment horizontal="center" vertical="center"/>
    </xf>
    <xf numFmtId="0" fontId="11" fillId="10" borderId="53" xfId="0" applyFont="1" applyFill="1" applyBorder="1" applyAlignment="1" applyProtection="1">
      <alignment horizontal="center" vertical="center" wrapText="1"/>
    </xf>
    <xf numFmtId="0" fontId="11" fillId="10" borderId="51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34" xfId="0" applyFont="1" applyFill="1" applyBorder="1" applyAlignment="1" applyProtection="1">
      <alignment horizontal="left" vertical="top" wrapText="1"/>
      <protection locked="0"/>
    </xf>
    <xf numFmtId="0" fontId="16" fillId="0" borderId="12" xfId="0" applyFont="1" applyFill="1" applyBorder="1" applyAlignment="1" applyProtection="1">
      <alignment horizontal="left" vertical="top" wrapText="1"/>
      <protection locked="0"/>
    </xf>
    <xf numFmtId="0" fontId="16" fillId="0" borderId="35" xfId="0" applyFont="1" applyFill="1" applyBorder="1" applyAlignment="1" applyProtection="1">
      <alignment horizontal="left" vertical="top" wrapText="1"/>
      <protection locked="0"/>
    </xf>
    <xf numFmtId="0" fontId="16" fillId="0" borderId="43" xfId="0" applyFont="1" applyFill="1" applyBorder="1" applyAlignment="1" applyProtection="1">
      <alignment horizontal="left" vertical="top" wrapText="1"/>
      <protection locked="0"/>
    </xf>
    <xf numFmtId="0" fontId="16" fillId="0" borderId="3" xfId="0" applyFont="1" applyFill="1" applyBorder="1" applyAlignment="1" applyProtection="1">
      <alignment horizontal="left" vertical="top" wrapText="1"/>
      <protection locked="0"/>
    </xf>
    <xf numFmtId="0" fontId="16" fillId="0" borderId="44" xfId="0" applyFont="1" applyFill="1" applyBorder="1" applyAlignment="1" applyProtection="1">
      <alignment horizontal="left" vertical="top" wrapText="1"/>
      <protection locked="0"/>
    </xf>
    <xf numFmtId="0" fontId="11" fillId="9" borderId="38" xfId="0" applyFont="1" applyFill="1" applyBorder="1" applyAlignment="1" applyProtection="1">
      <alignment horizontal="center" vertical="center"/>
    </xf>
    <xf numFmtId="0" fontId="11" fillId="9" borderId="39" xfId="0" applyFont="1" applyFill="1" applyBorder="1" applyAlignment="1" applyProtection="1">
      <alignment horizontal="center" vertical="center"/>
    </xf>
    <xf numFmtId="0" fontId="11" fillId="9" borderId="54" xfId="0" applyFont="1" applyFill="1" applyBorder="1" applyAlignment="1" applyProtection="1">
      <alignment horizontal="center" vertical="center"/>
    </xf>
    <xf numFmtId="0" fontId="11" fillId="9" borderId="61" xfId="0" applyFont="1" applyFill="1" applyBorder="1" applyAlignment="1" applyProtection="1">
      <alignment horizontal="center" vertical="center"/>
    </xf>
    <xf numFmtId="0" fontId="11" fillId="10" borderId="46" xfId="0" applyFont="1" applyFill="1" applyBorder="1" applyAlignment="1" applyProtection="1">
      <alignment horizontal="center" vertical="center" wrapText="1"/>
    </xf>
    <xf numFmtId="0" fontId="11" fillId="10" borderId="50" xfId="0" applyFont="1" applyFill="1" applyBorder="1" applyAlignment="1" applyProtection="1">
      <alignment horizontal="center" vertical="center" wrapText="1"/>
    </xf>
    <xf numFmtId="0" fontId="11" fillId="10" borderId="43" xfId="0" applyFont="1" applyFill="1" applyBorder="1" applyAlignment="1" applyProtection="1">
      <alignment horizontal="center" vertical="center" wrapText="1"/>
    </xf>
    <xf numFmtId="0" fontId="11" fillId="10" borderId="41" xfId="0" applyFont="1" applyFill="1" applyBorder="1" applyAlignment="1" applyProtection="1">
      <alignment horizontal="center" vertical="center" wrapText="1"/>
    </xf>
    <xf numFmtId="0" fontId="16" fillId="0" borderId="46" xfId="0" applyFont="1" applyBorder="1" applyAlignment="1" applyProtection="1">
      <alignment horizontal="center" vertical="center"/>
      <protection locked="0"/>
    </xf>
    <xf numFmtId="0" fontId="16" fillId="0" borderId="50" xfId="0" applyFont="1" applyBorder="1" applyAlignment="1" applyProtection="1">
      <alignment horizontal="center" vertical="center"/>
      <protection locked="0"/>
    </xf>
    <xf numFmtId="0" fontId="16" fillId="7" borderId="43" xfId="0" applyFont="1" applyFill="1" applyBorder="1" applyAlignment="1" applyProtection="1">
      <alignment horizontal="left" vertical="top" wrapText="1"/>
      <protection locked="0"/>
    </xf>
    <xf numFmtId="0" fontId="16" fillId="7" borderId="3" xfId="0" applyFont="1" applyFill="1" applyBorder="1" applyAlignment="1" applyProtection="1">
      <alignment horizontal="left" vertical="top" wrapText="1"/>
      <protection locked="0"/>
    </xf>
    <xf numFmtId="0" fontId="16" fillId="7" borderId="44" xfId="0" applyFont="1" applyFill="1" applyBorder="1" applyAlignment="1" applyProtection="1">
      <alignment horizontal="left" vertical="top" wrapText="1"/>
      <protection locked="0"/>
    </xf>
    <xf numFmtId="0" fontId="11" fillId="10" borderId="44" xfId="0" applyFont="1" applyFill="1" applyBorder="1" applyAlignment="1" applyProtection="1">
      <alignment horizontal="center" vertical="center" wrapText="1"/>
    </xf>
    <xf numFmtId="0" fontId="11" fillId="10" borderId="1" xfId="0" applyFont="1" applyFill="1" applyBorder="1" applyAlignment="1" applyProtection="1">
      <alignment horizontal="center" vertical="center" wrapText="1"/>
    </xf>
    <xf numFmtId="0" fontId="11" fillId="10" borderId="32" xfId="0" applyFont="1" applyFill="1" applyBorder="1" applyAlignment="1" applyProtection="1">
      <alignment horizontal="center" vertical="center" wrapText="1"/>
    </xf>
    <xf numFmtId="0" fontId="16" fillId="0" borderId="1" xfId="0" applyNumberFormat="1" applyFont="1" applyBorder="1" applyAlignment="1" applyProtection="1">
      <alignment horizontal="center" vertical="center"/>
      <protection locked="0"/>
    </xf>
    <xf numFmtId="0" fontId="16" fillId="0" borderId="32" xfId="0" applyNumberFormat="1" applyFont="1" applyBorder="1" applyAlignment="1" applyProtection="1">
      <alignment horizontal="center" vertical="center"/>
      <protection locked="0"/>
    </xf>
    <xf numFmtId="0" fontId="36" fillId="10" borderId="46" xfId="0" applyFont="1" applyFill="1" applyBorder="1" applyAlignment="1" applyProtection="1">
      <alignment horizontal="center" vertical="center" wrapText="1"/>
    </xf>
    <xf numFmtId="0" fontId="36" fillId="10" borderId="50" xfId="0" applyFont="1" applyFill="1" applyBorder="1" applyAlignment="1" applyProtection="1">
      <alignment horizontal="center" vertical="center" wrapText="1"/>
    </xf>
    <xf numFmtId="164" fontId="16" fillId="0" borderId="46" xfId="0" applyNumberFormat="1" applyFont="1" applyBorder="1" applyAlignment="1" applyProtection="1">
      <alignment horizontal="center" vertical="center"/>
      <protection locked="0"/>
    </xf>
    <xf numFmtId="164" fontId="16" fillId="0" borderId="50" xfId="0" applyNumberFormat="1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left" vertical="center" wrapText="1"/>
      <protection locked="0"/>
    </xf>
    <xf numFmtId="0" fontId="16" fillId="0" borderId="8" xfId="0" applyFont="1" applyBorder="1" applyAlignment="1" applyProtection="1">
      <alignment horizontal="left" vertical="center" wrapText="1"/>
      <protection locked="0"/>
    </xf>
    <xf numFmtId="0" fontId="16" fillId="0" borderId="9" xfId="0" applyFont="1" applyBorder="1" applyAlignment="1" applyProtection="1">
      <alignment horizontal="left" vertical="center" wrapText="1"/>
      <protection locked="0"/>
    </xf>
    <xf numFmtId="0" fontId="16" fillId="0" borderId="21" xfId="0" applyFont="1" applyBorder="1" applyAlignment="1" applyProtection="1">
      <alignment horizontal="left" vertical="center" wrapText="1"/>
      <protection locked="0"/>
    </xf>
    <xf numFmtId="0" fontId="16" fillId="0" borderId="13" xfId="0" applyFont="1" applyBorder="1" applyAlignment="1" applyProtection="1">
      <alignment horizontal="left" vertical="center" wrapText="1"/>
      <protection locked="0"/>
    </xf>
    <xf numFmtId="0" fontId="11" fillId="9" borderId="18" xfId="0" applyFont="1" applyFill="1" applyBorder="1" applyAlignment="1" applyProtection="1">
      <alignment horizontal="center" vertical="center" wrapText="1"/>
    </xf>
    <xf numFmtId="0" fontId="11" fillId="9" borderId="20" xfId="0" applyFont="1" applyFill="1" applyBorder="1" applyAlignment="1" applyProtection="1">
      <alignment horizontal="center" vertical="center" wrapText="1"/>
    </xf>
    <xf numFmtId="0" fontId="16" fillId="0" borderId="31" xfId="0" applyFont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/>
    </xf>
    <xf numFmtId="0" fontId="16" fillId="10" borderId="4" xfId="0" applyFont="1" applyFill="1" applyBorder="1" applyAlignment="1" applyProtection="1">
      <alignment horizontal="center" vertical="center"/>
    </xf>
    <xf numFmtId="0" fontId="16" fillId="0" borderId="60" xfId="0" applyFont="1" applyBorder="1" applyAlignment="1" applyProtection="1">
      <alignment horizontal="left" vertical="center" wrapText="1"/>
      <protection locked="0"/>
    </xf>
    <xf numFmtId="0" fontId="16" fillId="0" borderId="64" xfId="0" applyFont="1" applyBorder="1" applyAlignment="1" applyProtection="1">
      <alignment horizontal="left" vertical="center" wrapText="1"/>
      <protection locked="0"/>
    </xf>
    <xf numFmtId="0" fontId="11" fillId="10" borderId="38" xfId="0" applyFont="1" applyFill="1" applyBorder="1" applyAlignment="1" applyProtection="1">
      <alignment horizontal="center" vertical="center" wrapText="1"/>
    </xf>
    <xf numFmtId="0" fontId="11" fillId="10" borderId="40" xfId="0" applyFont="1" applyFill="1" applyBorder="1" applyAlignment="1" applyProtection="1">
      <alignment horizontal="center" vertical="center" wrapText="1"/>
    </xf>
    <xf numFmtId="0" fontId="11" fillId="10" borderId="26" xfId="0" applyFont="1" applyFill="1" applyBorder="1" applyAlignment="1" applyProtection="1">
      <alignment horizontal="center" vertical="center" wrapText="1"/>
    </xf>
    <xf numFmtId="0" fontId="11" fillId="10" borderId="27" xfId="0" applyFont="1" applyFill="1" applyBorder="1" applyAlignment="1" applyProtection="1">
      <alignment horizontal="center" vertical="center" wrapText="1"/>
    </xf>
    <xf numFmtId="0" fontId="11" fillId="10" borderId="28" xfId="0" applyFont="1" applyFill="1" applyBorder="1" applyAlignment="1" applyProtection="1">
      <alignment horizontal="center" vertical="center" wrapText="1"/>
    </xf>
    <xf numFmtId="0" fontId="11" fillId="10" borderId="16" xfId="0" applyFont="1" applyFill="1" applyBorder="1" applyAlignment="1" applyProtection="1">
      <alignment horizontal="center" vertical="center" wrapText="1"/>
    </xf>
    <xf numFmtId="0" fontId="11" fillId="10" borderId="0" xfId="0" applyFont="1" applyFill="1" applyBorder="1" applyAlignment="1" applyProtection="1">
      <alignment horizontal="center" vertical="center" wrapText="1"/>
    </xf>
    <xf numFmtId="0" fontId="11" fillId="10" borderId="36" xfId="0" applyFont="1" applyFill="1" applyBorder="1" applyAlignment="1" applyProtection="1">
      <alignment horizontal="center" vertical="center" wrapText="1"/>
    </xf>
    <xf numFmtId="0" fontId="16" fillId="10" borderId="5" xfId="0" applyFont="1" applyFill="1" applyBorder="1" applyAlignment="1" applyProtection="1">
      <alignment horizontal="center" vertical="center"/>
      <protection locked="0"/>
    </xf>
    <xf numFmtId="0" fontId="16" fillId="0" borderId="47" xfId="0" applyFont="1" applyBorder="1" applyAlignment="1" applyProtection="1">
      <alignment horizontal="left" vertical="center" wrapText="1"/>
      <protection locked="0"/>
    </xf>
    <xf numFmtId="0" fontId="11" fillId="10" borderId="18" xfId="0" applyFont="1" applyFill="1" applyBorder="1" applyAlignment="1" applyProtection="1">
      <alignment horizontal="center" vertical="center" wrapText="1"/>
    </xf>
    <xf numFmtId="0" fontId="11" fillId="10" borderId="19" xfId="0" applyFont="1" applyFill="1" applyBorder="1" applyAlignment="1" applyProtection="1">
      <alignment horizontal="center" vertical="center" wrapText="1"/>
    </xf>
    <xf numFmtId="0" fontId="16" fillId="10" borderId="9" xfId="0" applyFont="1" applyFill="1" applyBorder="1" applyAlignment="1" applyProtection="1">
      <alignment horizontal="center" vertical="center"/>
    </xf>
    <xf numFmtId="0" fontId="16" fillId="10" borderId="6" xfId="0" applyFont="1" applyFill="1" applyBorder="1" applyAlignment="1" applyProtection="1">
      <alignment horizontal="center" vertical="center"/>
    </xf>
    <xf numFmtId="0" fontId="16" fillId="10" borderId="1" xfId="0" applyFont="1" applyFill="1" applyBorder="1" applyAlignment="1" applyProtection="1">
      <alignment horizontal="center" vertical="center"/>
    </xf>
    <xf numFmtId="44" fontId="16" fillId="0" borderId="2" xfId="1" applyNumberFormat="1" applyFont="1" applyBorder="1" applyAlignment="1" applyProtection="1">
      <alignment horizontal="center" vertical="center"/>
      <protection locked="0"/>
    </xf>
    <xf numFmtId="44" fontId="16" fillId="0" borderId="4" xfId="1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3" fillId="9" borderId="26" xfId="0" applyFont="1" applyFill="1" applyBorder="1" applyAlignment="1" applyProtection="1">
      <alignment horizontal="center" vertical="center"/>
    </xf>
    <xf numFmtId="0" fontId="3" fillId="9" borderId="27" xfId="0" applyFont="1" applyFill="1" applyBorder="1" applyAlignment="1" applyProtection="1">
      <alignment horizontal="center" vertical="center"/>
    </xf>
    <xf numFmtId="0" fontId="3" fillId="9" borderId="28" xfId="0" applyFont="1" applyFill="1" applyBorder="1" applyAlignment="1" applyProtection="1">
      <alignment horizontal="center" vertical="center"/>
    </xf>
    <xf numFmtId="0" fontId="11" fillId="9" borderId="31" xfId="0" applyFont="1" applyFill="1" applyBorder="1" applyAlignment="1" applyProtection="1">
      <alignment horizontal="center" vertical="center"/>
    </xf>
    <xf numFmtId="0" fontId="11" fillId="9" borderId="1" xfId="0" applyFont="1" applyFill="1" applyBorder="1" applyAlignment="1" applyProtection="1">
      <alignment horizontal="center" vertical="center"/>
    </xf>
    <xf numFmtId="0" fontId="11" fillId="9" borderId="32" xfId="0" applyFont="1" applyFill="1" applyBorder="1" applyAlignment="1" applyProtection="1">
      <alignment horizontal="center" vertical="center"/>
    </xf>
    <xf numFmtId="0" fontId="11" fillId="9" borderId="72" xfId="0" applyFont="1" applyFill="1" applyBorder="1" applyAlignment="1" applyProtection="1">
      <alignment horizontal="center" vertical="center"/>
    </xf>
    <xf numFmtId="0" fontId="11" fillId="9" borderId="8" xfId="0" applyFont="1" applyFill="1" applyBorder="1" applyAlignment="1" applyProtection="1">
      <alignment horizontal="center" vertical="center"/>
    </xf>
    <xf numFmtId="0" fontId="11" fillId="9" borderId="33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left" vertical="top" wrapText="1"/>
      <protection locked="0"/>
    </xf>
    <xf numFmtId="0" fontId="11" fillId="0" borderId="44" xfId="0" applyFont="1" applyFill="1" applyBorder="1" applyAlignment="1" applyProtection="1">
      <alignment horizontal="left" vertical="top" wrapText="1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2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2" applyBorder="1" applyAlignment="1" applyProtection="1">
      <alignment horizontal="center" vertical="center"/>
      <protection locked="0"/>
    </xf>
    <xf numFmtId="0" fontId="7" fillId="0" borderId="3" xfId="2" applyBorder="1" applyAlignment="1" applyProtection="1">
      <alignment horizontal="center" vertical="center"/>
      <protection locked="0"/>
    </xf>
    <xf numFmtId="0" fontId="7" fillId="0" borderId="44" xfId="2" applyBorder="1" applyAlignment="1" applyProtection="1">
      <alignment horizontal="center" vertical="center"/>
      <protection locked="0"/>
    </xf>
    <xf numFmtId="0" fontId="11" fillId="7" borderId="2" xfId="0" applyFont="1" applyFill="1" applyBorder="1" applyAlignment="1" applyProtection="1">
      <alignment vertical="center"/>
      <protection locked="0"/>
    </xf>
    <xf numFmtId="0" fontId="11" fillId="7" borderId="4" xfId="0" applyFont="1" applyFill="1" applyBorder="1" applyAlignment="1" applyProtection="1">
      <alignment vertical="center"/>
      <protection locked="0"/>
    </xf>
    <xf numFmtId="0" fontId="11" fillId="10" borderId="5" xfId="0" applyFont="1" applyFill="1" applyBorder="1" applyAlignment="1" applyProtection="1">
      <alignment horizontal="center" vertical="center" wrapText="1"/>
    </xf>
    <xf numFmtId="0" fontId="11" fillId="10" borderId="48" xfId="0" applyFont="1" applyFill="1" applyBorder="1" applyAlignment="1" applyProtection="1">
      <alignment horizontal="center" vertical="center" wrapText="1"/>
    </xf>
    <xf numFmtId="0" fontId="11" fillId="10" borderId="8" xfId="0" applyFont="1" applyFill="1" applyBorder="1" applyAlignment="1" applyProtection="1">
      <alignment horizontal="center" vertical="center" wrapText="1"/>
    </xf>
    <xf numFmtId="0" fontId="11" fillId="10" borderId="33" xfId="0" applyFont="1" applyFill="1" applyBorder="1" applyAlignment="1" applyProtection="1">
      <alignment horizontal="center" vertical="center" wrapText="1"/>
    </xf>
    <xf numFmtId="0" fontId="11" fillId="9" borderId="43" xfId="0" applyFont="1" applyFill="1" applyBorder="1" applyAlignment="1" applyProtection="1">
      <alignment horizontal="center" vertical="center" wrapText="1"/>
    </xf>
    <xf numFmtId="0" fontId="11" fillId="9" borderId="3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top" wrapText="1"/>
      <protection locked="0"/>
    </xf>
    <xf numFmtId="0" fontId="11" fillId="9" borderId="4" xfId="0" applyFont="1" applyFill="1" applyBorder="1" applyAlignment="1" applyProtection="1">
      <alignment horizontal="center" vertical="center"/>
    </xf>
    <xf numFmtId="0" fontId="11" fillId="10" borderId="22" xfId="0" applyFont="1" applyFill="1" applyBorder="1" applyAlignment="1" applyProtection="1">
      <alignment horizontal="center" vertical="center" wrapText="1"/>
    </xf>
    <xf numFmtId="0" fontId="11" fillId="10" borderId="23" xfId="0" applyFont="1" applyFill="1" applyBorder="1" applyAlignment="1" applyProtection="1">
      <alignment horizontal="center" vertical="center" wrapText="1"/>
    </xf>
    <xf numFmtId="0" fontId="11" fillId="10" borderId="7" xfId="0" applyFont="1" applyFill="1" applyBorder="1" applyAlignment="1" applyProtection="1">
      <alignment horizontal="center" vertical="center" wrapText="1"/>
    </xf>
    <xf numFmtId="0" fontId="17" fillId="9" borderId="26" xfId="0" applyFont="1" applyFill="1" applyBorder="1" applyAlignment="1" applyProtection="1">
      <alignment horizontal="center" vertical="center"/>
    </xf>
    <xf numFmtId="0" fontId="17" fillId="9" borderId="27" xfId="0" applyFont="1" applyFill="1" applyBorder="1" applyAlignment="1" applyProtection="1">
      <alignment horizontal="center" vertical="center"/>
    </xf>
    <xf numFmtId="0" fontId="17" fillId="9" borderId="28" xfId="0" applyFont="1" applyFill="1" applyBorder="1" applyAlignment="1" applyProtection="1">
      <alignment horizontal="center" vertical="center"/>
    </xf>
    <xf numFmtId="0" fontId="11" fillId="9" borderId="15" xfId="0" applyFont="1" applyFill="1" applyBorder="1" applyAlignment="1" applyProtection="1">
      <alignment horizontal="center" vertical="center"/>
    </xf>
    <xf numFmtId="0" fontId="11" fillId="9" borderId="24" xfId="0" applyFont="1" applyFill="1" applyBorder="1" applyAlignment="1" applyProtection="1">
      <alignment horizontal="center" vertical="center"/>
    </xf>
    <xf numFmtId="0" fontId="11" fillId="9" borderId="29" xfId="0" applyFont="1" applyFill="1" applyBorder="1" applyAlignment="1" applyProtection="1">
      <alignment horizontal="center" vertical="center"/>
    </xf>
    <xf numFmtId="0" fontId="11" fillId="10" borderId="70" xfId="0" applyFont="1" applyFill="1" applyBorder="1" applyAlignment="1" applyProtection="1">
      <alignment horizontal="center" vertical="center"/>
    </xf>
    <xf numFmtId="0" fontId="11" fillId="10" borderId="39" xfId="0" applyFont="1" applyFill="1" applyBorder="1" applyAlignment="1" applyProtection="1">
      <alignment horizontal="center" vertical="center"/>
    </xf>
    <xf numFmtId="0" fontId="16" fillId="0" borderId="38" xfId="0" applyFont="1" applyBorder="1" applyAlignment="1" applyProtection="1">
      <alignment horizontal="left" vertical="center" wrapText="1"/>
      <protection locked="0"/>
    </xf>
    <xf numFmtId="0" fontId="16" fillId="0" borderId="39" xfId="0" applyFont="1" applyBorder="1" applyAlignment="1" applyProtection="1">
      <alignment horizontal="left" vertical="center" wrapText="1"/>
      <protection locked="0"/>
    </xf>
    <xf numFmtId="0" fontId="16" fillId="0" borderId="40" xfId="0" applyFont="1" applyBorder="1" applyAlignment="1" applyProtection="1">
      <alignment horizontal="left" vertical="center" wrapText="1"/>
      <protection locked="0"/>
    </xf>
    <xf numFmtId="0" fontId="11" fillId="10" borderId="18" xfId="0" applyFont="1" applyFill="1" applyBorder="1" applyAlignment="1" applyProtection="1">
      <alignment horizontal="right" vertical="center"/>
    </xf>
    <xf numFmtId="0" fontId="11" fillId="10" borderId="19" xfId="0" applyFont="1" applyFill="1" applyBorder="1" applyAlignment="1" applyProtection="1">
      <alignment horizontal="right" vertical="center"/>
    </xf>
    <xf numFmtId="0" fontId="11" fillId="10" borderId="24" xfId="0" applyFont="1" applyFill="1" applyBorder="1" applyAlignment="1" applyProtection="1">
      <alignment horizontal="right" vertical="center"/>
    </xf>
    <xf numFmtId="0" fontId="11" fillId="10" borderId="20" xfId="0" applyFont="1" applyFill="1" applyBorder="1" applyAlignment="1" applyProtection="1">
      <alignment horizontal="right" vertical="center"/>
    </xf>
    <xf numFmtId="0" fontId="16" fillId="0" borderId="18" xfId="0" applyFont="1" applyBorder="1" applyAlignment="1" applyProtection="1">
      <alignment horizontal="left" vertical="center" wrapText="1"/>
      <protection locked="0"/>
    </xf>
    <xf numFmtId="0" fontId="16" fillId="0" borderId="19" xfId="0" applyFont="1" applyBorder="1" applyAlignment="1" applyProtection="1">
      <alignment horizontal="left" vertical="center" wrapText="1"/>
      <protection locked="0"/>
    </xf>
    <xf numFmtId="0" fontId="16" fillId="0" borderId="20" xfId="0" applyFont="1" applyBorder="1" applyAlignment="1" applyProtection="1">
      <alignment horizontal="left" vertical="center" wrapText="1"/>
      <protection locked="0"/>
    </xf>
    <xf numFmtId="0" fontId="11" fillId="10" borderId="20" xfId="0" applyFont="1" applyFill="1" applyBorder="1" applyAlignment="1" applyProtection="1">
      <alignment horizontal="center" vertical="center" wrapText="1"/>
    </xf>
    <xf numFmtId="0" fontId="11" fillId="10" borderId="38" xfId="0" applyFont="1" applyFill="1" applyBorder="1" applyAlignment="1" applyProtection="1">
      <alignment horizontal="center" vertical="center"/>
    </xf>
    <xf numFmtId="0" fontId="11" fillId="10" borderId="59" xfId="0" applyFont="1" applyFill="1" applyBorder="1" applyAlignment="1" applyProtection="1">
      <alignment horizontal="center" vertical="center"/>
    </xf>
    <xf numFmtId="0" fontId="16" fillId="0" borderId="56" xfId="0" applyFont="1" applyBorder="1" applyAlignment="1" applyProtection="1">
      <alignment horizontal="left" vertical="center" wrapText="1"/>
      <protection locked="0"/>
    </xf>
    <xf numFmtId="0" fontId="16" fillId="0" borderId="6" xfId="0" applyFont="1" applyBorder="1" applyAlignment="1" applyProtection="1">
      <alignment horizontal="left" vertical="center" wrapText="1"/>
      <protection locked="0"/>
    </xf>
    <xf numFmtId="0" fontId="16" fillId="0" borderId="38" xfId="0" applyFont="1" applyBorder="1" applyAlignment="1" applyProtection="1">
      <alignment vertical="center" wrapText="1"/>
      <protection locked="0"/>
    </xf>
    <xf numFmtId="0" fontId="16" fillId="0" borderId="39" xfId="0" applyFont="1" applyBorder="1" applyAlignment="1" applyProtection="1">
      <alignment vertical="center" wrapText="1"/>
      <protection locked="0"/>
    </xf>
    <xf numFmtId="0" fontId="16" fillId="0" borderId="40" xfId="0" applyFont="1" applyBorder="1" applyAlignment="1" applyProtection="1">
      <alignment vertical="center" wrapText="1"/>
      <protection locked="0"/>
    </xf>
    <xf numFmtId="0" fontId="16" fillId="0" borderId="63" xfId="0" applyFont="1" applyBorder="1" applyAlignment="1" applyProtection="1">
      <alignment horizontal="left" vertical="center" wrapText="1"/>
      <protection locked="0"/>
    </xf>
    <xf numFmtId="0" fontId="2" fillId="8" borderId="24" xfId="0" applyFont="1" applyFill="1" applyBorder="1" applyAlignment="1" applyProtection="1">
      <alignment horizontal="center" vertical="center" wrapText="1"/>
    </xf>
    <xf numFmtId="0" fontId="2" fillId="8" borderId="29" xfId="0" applyFont="1" applyFill="1" applyBorder="1" applyAlignment="1" applyProtection="1">
      <alignment horizontal="center" vertical="center" wrapText="1"/>
    </xf>
    <xf numFmtId="0" fontId="2" fillId="10" borderId="25" xfId="0" applyFont="1" applyFill="1" applyBorder="1" applyAlignment="1" applyProtection="1">
      <alignment horizontal="center" vertical="center" wrapText="1"/>
    </xf>
    <xf numFmtId="0" fontId="2" fillId="10" borderId="17" xfId="0" applyFont="1" applyFill="1" applyBorder="1" applyAlignment="1" applyProtection="1">
      <alignment horizontal="center" vertical="center" wrapText="1"/>
    </xf>
    <xf numFmtId="0" fontId="2" fillId="10" borderId="14" xfId="0" applyFont="1" applyFill="1" applyBorder="1" applyAlignment="1" applyProtection="1">
      <alignment horizontal="center" vertical="center" wrapText="1"/>
    </xf>
    <xf numFmtId="0" fontId="16" fillId="10" borderId="0" xfId="0" applyFont="1" applyFill="1" applyBorder="1" applyAlignment="1" applyProtection="1">
      <alignment horizontal="center" vertical="center"/>
      <protection locked="0"/>
    </xf>
    <xf numFmtId="0" fontId="15" fillId="10" borderId="19" xfId="0" applyFont="1" applyFill="1" applyBorder="1" applyAlignment="1" applyProtection="1">
      <alignment horizontal="center" vertical="center"/>
      <protection locked="0"/>
    </xf>
    <xf numFmtId="0" fontId="11" fillId="10" borderId="18" xfId="0" applyFont="1" applyFill="1" applyBorder="1" applyAlignment="1" applyProtection="1">
      <alignment horizontal="center" vertical="center"/>
    </xf>
    <xf numFmtId="0" fontId="11" fillId="10" borderId="19" xfId="0" applyFont="1" applyFill="1" applyBorder="1" applyAlignment="1" applyProtection="1">
      <alignment horizontal="center" vertical="center"/>
    </xf>
    <xf numFmtId="0" fontId="11" fillId="10" borderId="20" xfId="0" applyFont="1" applyFill="1" applyBorder="1" applyAlignment="1" applyProtection="1">
      <alignment horizontal="center" vertical="center"/>
    </xf>
    <xf numFmtId="0" fontId="11" fillId="10" borderId="15" xfId="0" applyFont="1" applyFill="1" applyBorder="1" applyAlignment="1" applyProtection="1">
      <alignment horizontal="center" vertical="center" wrapText="1"/>
    </xf>
    <xf numFmtId="0" fontId="11" fillId="10" borderId="24" xfId="0" applyFont="1" applyFill="1" applyBorder="1" applyAlignment="1" applyProtection="1">
      <alignment horizontal="center" vertical="center" wrapText="1"/>
    </xf>
    <xf numFmtId="0" fontId="11" fillId="10" borderId="29" xfId="0" applyFont="1" applyFill="1" applyBorder="1" applyAlignment="1" applyProtection="1">
      <alignment horizontal="center" vertical="center" wrapText="1"/>
    </xf>
    <xf numFmtId="0" fontId="16" fillId="10" borderId="26" xfId="0" applyFont="1" applyFill="1" applyBorder="1" applyAlignment="1" applyProtection="1">
      <alignment horizontal="center" vertical="center" wrapText="1"/>
    </xf>
    <xf numFmtId="0" fontId="16" fillId="10" borderId="27" xfId="0" applyFont="1" applyFill="1" applyBorder="1" applyAlignment="1" applyProtection="1">
      <alignment horizontal="center" vertical="center" wrapText="1"/>
    </xf>
    <xf numFmtId="0" fontId="16" fillId="10" borderId="28" xfId="0" applyFont="1" applyFill="1" applyBorder="1" applyAlignment="1" applyProtection="1">
      <alignment horizontal="center" vertical="center" wrapText="1"/>
    </xf>
    <xf numFmtId="0" fontId="16" fillId="10" borderId="16" xfId="0" applyFont="1" applyFill="1" applyBorder="1" applyAlignment="1" applyProtection="1">
      <alignment horizontal="center" vertical="center" wrapText="1"/>
    </xf>
    <xf numFmtId="0" fontId="16" fillId="10" borderId="0" xfId="0" applyFont="1" applyFill="1" applyBorder="1" applyAlignment="1" applyProtection="1">
      <alignment horizontal="center" vertical="center" wrapText="1"/>
    </xf>
    <xf numFmtId="0" fontId="16" fillId="10" borderId="36" xfId="0" applyFont="1" applyFill="1" applyBorder="1" applyAlignment="1" applyProtection="1">
      <alignment horizontal="center" vertical="center" wrapText="1"/>
    </xf>
    <xf numFmtId="0" fontId="16" fillId="10" borderId="15" xfId="0" applyFont="1" applyFill="1" applyBorder="1" applyAlignment="1" applyProtection="1">
      <alignment horizontal="center" vertical="center" wrapText="1"/>
    </xf>
    <xf numFmtId="0" fontId="16" fillId="10" borderId="24" xfId="0" applyFont="1" applyFill="1" applyBorder="1" applyAlignment="1" applyProtection="1">
      <alignment horizontal="center" vertical="center" wrapText="1"/>
    </xf>
    <xf numFmtId="0" fontId="16" fillId="10" borderId="29" xfId="0" applyFont="1" applyFill="1" applyBorder="1" applyAlignment="1" applyProtection="1">
      <alignment horizontal="center" vertical="center" wrapText="1"/>
    </xf>
    <xf numFmtId="1" fontId="32" fillId="10" borderId="25" xfId="0" applyNumberFormat="1" applyFont="1" applyFill="1" applyBorder="1" applyAlignment="1" applyProtection="1">
      <alignment horizontal="center" vertical="center" wrapText="1"/>
    </xf>
    <xf numFmtId="1" fontId="32" fillId="10" borderId="17" xfId="0" applyNumberFormat="1" applyFont="1" applyFill="1" applyBorder="1" applyAlignment="1" applyProtection="1">
      <alignment horizontal="center" vertical="center" wrapText="1"/>
    </xf>
    <xf numFmtId="1" fontId="32" fillId="10" borderId="14" xfId="0" applyNumberFormat="1" applyFont="1" applyFill="1" applyBorder="1" applyAlignment="1" applyProtection="1">
      <alignment horizontal="center" vertical="center" wrapText="1"/>
    </xf>
    <xf numFmtId="44" fontId="16" fillId="0" borderId="9" xfId="1" applyFont="1" applyFill="1" applyBorder="1" applyAlignment="1" applyProtection="1">
      <alignment vertical="center" wrapText="1"/>
      <protection locked="0"/>
    </xf>
    <xf numFmtId="44" fontId="16" fillId="0" borderId="6" xfId="1" applyFont="1" applyFill="1" applyBorder="1" applyAlignment="1" applyProtection="1">
      <alignment vertical="center" wrapText="1"/>
      <protection locked="0"/>
    </xf>
    <xf numFmtId="44" fontId="16" fillId="0" borderId="63" xfId="1" applyFont="1" applyFill="1" applyBorder="1" applyAlignment="1" applyProtection="1">
      <alignment vertical="center" wrapText="1"/>
      <protection locked="0"/>
    </xf>
    <xf numFmtId="44" fontId="16" fillId="0" borderId="4" xfId="1" applyFont="1" applyFill="1" applyBorder="1" applyAlignment="1" applyProtection="1">
      <alignment vertical="center" wrapText="1"/>
      <protection locked="0"/>
    </xf>
    <xf numFmtId="44" fontId="16" fillId="0" borderId="1" xfId="1" applyFont="1" applyFill="1" applyBorder="1" applyAlignment="1" applyProtection="1">
      <alignment vertical="center" wrapText="1"/>
      <protection locked="0"/>
    </xf>
    <xf numFmtId="44" fontId="16" fillId="0" borderId="32" xfId="1" applyFont="1" applyFill="1" applyBorder="1" applyAlignment="1" applyProtection="1">
      <alignment vertical="center" wrapText="1"/>
      <protection locked="0"/>
    </xf>
    <xf numFmtId="8" fontId="15" fillId="10" borderId="19" xfId="1" applyNumberFormat="1" applyFont="1" applyFill="1" applyBorder="1" applyAlignment="1" applyProtection="1">
      <alignment horizontal="center" vertical="center"/>
      <protection locked="0"/>
    </xf>
    <xf numFmtId="0" fontId="11" fillId="10" borderId="26" xfId="0" applyFont="1" applyFill="1" applyBorder="1" applyAlignment="1" applyProtection="1">
      <alignment horizontal="center" vertical="center"/>
    </xf>
    <xf numFmtId="0" fontId="11" fillId="10" borderId="28" xfId="0" applyFont="1" applyFill="1" applyBorder="1" applyAlignment="1" applyProtection="1">
      <alignment horizontal="center" vertical="center"/>
    </xf>
    <xf numFmtId="0" fontId="11" fillId="10" borderId="16" xfId="0" applyFont="1" applyFill="1" applyBorder="1" applyAlignment="1" applyProtection="1">
      <alignment horizontal="center" vertical="center"/>
    </xf>
    <xf numFmtId="0" fontId="11" fillId="10" borderId="36" xfId="0" applyFont="1" applyFill="1" applyBorder="1" applyAlignment="1" applyProtection="1">
      <alignment horizontal="center" vertical="center"/>
    </xf>
    <xf numFmtId="0" fontId="30" fillId="10" borderId="26" xfId="0" applyFont="1" applyFill="1" applyBorder="1" applyAlignment="1" applyProtection="1">
      <alignment horizontal="center" vertical="center" wrapText="1"/>
      <protection locked="0"/>
    </xf>
    <xf numFmtId="0" fontId="30" fillId="10" borderId="27" xfId="0" applyFont="1" applyFill="1" applyBorder="1" applyAlignment="1" applyProtection="1">
      <alignment horizontal="center" vertical="center" wrapText="1"/>
      <protection locked="0"/>
    </xf>
    <xf numFmtId="0" fontId="30" fillId="10" borderId="28" xfId="0" applyFont="1" applyFill="1" applyBorder="1" applyAlignment="1" applyProtection="1">
      <alignment horizontal="center" vertical="center" wrapText="1"/>
      <protection locked="0"/>
    </xf>
    <xf numFmtId="0" fontId="30" fillId="10" borderId="16" xfId="0" applyFont="1" applyFill="1" applyBorder="1" applyAlignment="1" applyProtection="1">
      <alignment horizontal="center" vertical="center" wrapText="1"/>
      <protection locked="0"/>
    </xf>
    <xf numFmtId="0" fontId="30" fillId="10" borderId="0" xfId="0" applyFont="1" applyFill="1" applyBorder="1" applyAlignment="1" applyProtection="1">
      <alignment horizontal="center" vertical="center" wrapText="1"/>
      <protection locked="0"/>
    </xf>
    <xf numFmtId="0" fontId="30" fillId="10" borderId="36" xfId="0" applyFont="1" applyFill="1" applyBorder="1" applyAlignment="1" applyProtection="1">
      <alignment horizontal="center" vertical="center" wrapText="1"/>
      <protection locked="0"/>
    </xf>
    <xf numFmtId="0" fontId="30" fillId="10" borderId="15" xfId="0" applyFont="1" applyFill="1" applyBorder="1" applyAlignment="1" applyProtection="1">
      <alignment horizontal="center" vertical="center" wrapText="1"/>
      <protection locked="0"/>
    </xf>
    <xf numFmtId="0" fontId="30" fillId="10" borderId="24" xfId="0" applyFont="1" applyFill="1" applyBorder="1" applyAlignment="1" applyProtection="1">
      <alignment horizontal="center" vertical="center" wrapText="1"/>
      <protection locked="0"/>
    </xf>
    <xf numFmtId="0" fontId="30" fillId="10" borderId="29" xfId="0" applyFont="1" applyFill="1" applyBorder="1" applyAlignment="1" applyProtection="1">
      <alignment horizontal="center" vertical="center" wrapText="1"/>
      <protection locked="0"/>
    </xf>
    <xf numFmtId="0" fontId="2" fillId="10" borderId="25" xfId="0" applyFont="1" applyFill="1" applyBorder="1" applyAlignment="1" applyProtection="1">
      <alignment horizontal="center" vertical="center" wrapText="1"/>
      <protection locked="0"/>
    </xf>
    <xf numFmtId="0" fontId="2" fillId="10" borderId="17" xfId="0" applyFont="1" applyFill="1" applyBorder="1" applyAlignment="1" applyProtection="1">
      <alignment horizontal="center" vertical="center" wrapText="1"/>
      <protection locked="0"/>
    </xf>
    <xf numFmtId="0" fontId="2" fillId="10" borderId="14" xfId="0" applyFont="1" applyFill="1" applyBorder="1" applyAlignment="1" applyProtection="1">
      <alignment horizontal="center" vertical="center" wrapText="1"/>
      <protection locked="0"/>
    </xf>
    <xf numFmtId="172" fontId="31" fillId="10" borderId="28" xfId="0" applyNumberFormat="1" applyFont="1" applyFill="1" applyBorder="1" applyAlignment="1" applyProtection="1">
      <alignment horizontal="center" vertical="center"/>
      <protection locked="0"/>
    </xf>
    <xf numFmtId="172" fontId="31" fillId="10" borderId="36" xfId="0" applyNumberFormat="1" applyFont="1" applyFill="1" applyBorder="1" applyAlignment="1" applyProtection="1">
      <alignment horizontal="center" vertical="center"/>
      <protection locked="0"/>
    </xf>
    <xf numFmtId="172" fontId="31" fillId="10" borderId="29" xfId="0" applyNumberFormat="1" applyFont="1" applyFill="1" applyBorder="1" applyAlignment="1" applyProtection="1">
      <alignment horizontal="center" vertical="center"/>
      <protection locked="0"/>
    </xf>
    <xf numFmtId="44" fontId="16" fillId="0" borderId="13" xfId="1" applyFont="1" applyFill="1" applyBorder="1" applyAlignment="1" applyProtection="1">
      <alignment vertical="center" wrapText="1"/>
      <protection locked="0"/>
    </xf>
    <xf numFmtId="44" fontId="16" fillId="0" borderId="10" xfId="1" applyFont="1" applyFill="1" applyBorder="1" applyAlignment="1" applyProtection="1">
      <alignment vertical="center" wrapText="1"/>
      <protection locked="0"/>
    </xf>
    <xf numFmtId="44" fontId="16" fillId="0" borderId="55" xfId="1" applyFont="1" applyFill="1" applyBorder="1" applyAlignment="1" applyProtection="1">
      <alignment vertical="center" wrapText="1"/>
      <protection locked="0"/>
    </xf>
    <xf numFmtId="0" fontId="17" fillId="9" borderId="26" xfId="0" applyFont="1" applyFill="1" applyBorder="1" applyAlignment="1" applyProtection="1">
      <alignment horizontal="center" vertical="center"/>
      <protection locked="0"/>
    </xf>
    <xf numFmtId="0" fontId="17" fillId="9" borderId="27" xfId="0" applyFont="1" applyFill="1" applyBorder="1" applyAlignment="1" applyProtection="1">
      <alignment horizontal="center" vertical="center"/>
      <protection locked="0"/>
    </xf>
    <xf numFmtId="0" fontId="17" fillId="9" borderId="28" xfId="0" applyFont="1" applyFill="1" applyBorder="1" applyAlignment="1" applyProtection="1">
      <alignment horizontal="center" vertical="center"/>
      <protection locked="0"/>
    </xf>
    <xf numFmtId="0" fontId="7" fillId="0" borderId="26" xfId="2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29" fillId="10" borderId="18" xfId="0" applyFont="1" applyFill="1" applyBorder="1" applyAlignment="1" applyProtection="1">
      <alignment horizontal="center" vertical="center" wrapText="1"/>
    </xf>
    <xf numFmtId="0" fontId="16" fillId="0" borderId="22" xfId="0" applyFont="1" applyBorder="1" applyAlignment="1" applyProtection="1">
      <alignment horizontal="left" vertical="center" wrapText="1"/>
      <protection locked="0"/>
    </xf>
    <xf numFmtId="0" fontId="16" fillId="0" borderId="5" xfId="0" applyFont="1" applyBorder="1" applyAlignment="1" applyProtection="1">
      <alignment horizontal="left" vertical="center" wrapText="1"/>
      <protection locked="0"/>
    </xf>
    <xf numFmtId="0" fontId="16" fillId="0" borderId="11" xfId="0" applyFont="1" applyBorder="1" applyAlignment="1" applyProtection="1">
      <alignment horizontal="left" vertical="center" wrapText="1"/>
      <protection locked="0"/>
    </xf>
    <xf numFmtId="0" fontId="11" fillId="10" borderId="3" xfId="0" applyFont="1" applyFill="1" applyBorder="1" applyAlignment="1" applyProtection="1">
      <alignment horizontal="center" vertical="center" wrapText="1"/>
    </xf>
    <xf numFmtId="0" fontId="16" fillId="0" borderId="4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Fill="1" applyBorder="1" applyAlignment="1" applyProtection="1">
      <alignment horizontal="left" vertical="center" wrapText="1"/>
      <protection locked="0"/>
    </xf>
    <xf numFmtId="0" fontId="16" fillId="0" borderId="32" xfId="0" applyFont="1" applyFill="1" applyBorder="1" applyAlignment="1" applyProtection="1">
      <alignment horizontal="left" vertical="center" wrapText="1"/>
      <protection locked="0"/>
    </xf>
    <xf numFmtId="0" fontId="11" fillId="10" borderId="52" xfId="0" applyFont="1" applyFill="1" applyBorder="1" applyAlignment="1" applyProtection="1">
      <alignment horizontal="center" vertical="center"/>
    </xf>
    <xf numFmtId="0" fontId="11" fillId="10" borderId="27" xfId="0" applyFont="1" applyFill="1" applyBorder="1" applyAlignment="1" applyProtection="1">
      <alignment horizontal="center" vertical="center"/>
    </xf>
    <xf numFmtId="0" fontId="16" fillId="0" borderId="54" xfId="0" applyFont="1" applyFill="1" applyBorder="1" applyAlignment="1" applyProtection="1">
      <alignment horizontal="left" vertical="center" wrapText="1"/>
      <protection locked="0"/>
    </xf>
    <xf numFmtId="0" fontId="16" fillId="0" borderId="61" xfId="0" applyFont="1" applyFill="1" applyBorder="1" applyAlignment="1" applyProtection="1">
      <alignment horizontal="left" vertical="center" wrapText="1"/>
      <protection locked="0"/>
    </xf>
    <xf numFmtId="0" fontId="11" fillId="10" borderId="73" xfId="0" applyFont="1" applyFill="1" applyBorder="1" applyAlignment="1" applyProtection="1">
      <alignment horizontal="center" vertical="center" wrapText="1"/>
    </xf>
    <xf numFmtId="0" fontId="11" fillId="10" borderId="11" xfId="0" applyFont="1" applyFill="1" applyBorder="1" applyAlignment="1" applyProtection="1">
      <alignment horizontal="center" vertical="center" wrapText="1"/>
    </xf>
    <xf numFmtId="0" fontId="16" fillId="0" borderId="10" xfId="0" applyFont="1" applyBorder="1" applyAlignment="1" applyProtection="1">
      <alignment horizontal="left" vertical="center" wrapText="1"/>
      <protection locked="0"/>
    </xf>
    <xf numFmtId="0" fontId="16" fillId="0" borderId="55" xfId="0" applyFont="1" applyBorder="1" applyAlignment="1" applyProtection="1">
      <alignment horizontal="left" vertical="center" wrapText="1"/>
      <protection locked="0"/>
    </xf>
    <xf numFmtId="0" fontId="11" fillId="7" borderId="2" xfId="0" applyFont="1" applyFill="1" applyBorder="1" applyAlignment="1" applyProtection="1">
      <alignment horizontal="center" vertical="center"/>
    </xf>
    <xf numFmtId="0" fontId="11" fillId="7" borderId="4" xfId="0" applyFont="1" applyFill="1" applyBorder="1" applyAlignment="1" applyProtection="1">
      <alignment horizontal="center" vertical="center"/>
    </xf>
    <xf numFmtId="0" fontId="11" fillId="7" borderId="1" xfId="0" applyFont="1" applyFill="1" applyBorder="1" applyAlignment="1" applyProtection="1">
      <alignment horizontal="center" vertical="center"/>
    </xf>
    <xf numFmtId="0" fontId="7" fillId="7" borderId="1" xfId="2" applyFill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left" vertical="center" wrapText="1"/>
      <protection locked="0"/>
    </xf>
    <xf numFmtId="0" fontId="8" fillId="9" borderId="26" xfId="0" applyFont="1" applyFill="1" applyBorder="1" applyAlignment="1" applyProtection="1">
      <alignment horizontal="left" vertical="center" wrapText="1"/>
      <protection locked="0"/>
    </xf>
    <xf numFmtId="0" fontId="8" fillId="9" borderId="28" xfId="0" applyFont="1" applyFill="1" applyBorder="1" applyAlignment="1" applyProtection="1">
      <alignment horizontal="left" vertical="center" wrapText="1"/>
      <protection locked="0"/>
    </xf>
    <xf numFmtId="0" fontId="8" fillId="9" borderId="15" xfId="0" applyFont="1" applyFill="1" applyBorder="1" applyAlignment="1" applyProtection="1">
      <alignment horizontal="left" vertical="center" wrapText="1"/>
      <protection locked="0"/>
    </xf>
    <xf numFmtId="0" fontId="8" fillId="9" borderId="29" xfId="0" applyFont="1" applyFill="1" applyBorder="1" applyAlignment="1" applyProtection="1">
      <alignment horizontal="left" vertical="center" wrapText="1"/>
      <protection locked="0"/>
    </xf>
    <xf numFmtId="0" fontId="27" fillId="9" borderId="26" xfId="0" applyFont="1" applyFill="1" applyBorder="1" applyAlignment="1" applyProtection="1">
      <alignment horizontal="center" vertical="center"/>
      <protection locked="0"/>
    </xf>
    <xf numFmtId="0" fontId="27" fillId="9" borderId="27" xfId="0" applyFont="1" applyFill="1" applyBorder="1" applyAlignment="1" applyProtection="1">
      <alignment horizontal="center" vertical="center"/>
      <protection locked="0"/>
    </xf>
    <xf numFmtId="0" fontId="27" fillId="9" borderId="28" xfId="0" applyFont="1" applyFill="1" applyBorder="1" applyAlignment="1" applyProtection="1">
      <alignment horizontal="center" vertical="center"/>
      <protection locked="0"/>
    </xf>
    <xf numFmtId="0" fontId="27" fillId="9" borderId="15" xfId="0" applyFont="1" applyFill="1" applyBorder="1" applyAlignment="1" applyProtection="1">
      <alignment horizontal="center" vertical="center"/>
      <protection locked="0"/>
    </xf>
    <xf numFmtId="0" fontId="27" fillId="9" borderId="24" xfId="0" applyFont="1" applyFill="1" applyBorder="1" applyAlignment="1" applyProtection="1">
      <alignment horizontal="center" vertical="center"/>
      <protection locked="0"/>
    </xf>
    <xf numFmtId="0" fontId="27" fillId="9" borderId="29" xfId="0" applyFont="1" applyFill="1" applyBorder="1" applyAlignment="1" applyProtection="1">
      <alignment horizontal="center" vertical="center"/>
      <protection locked="0"/>
    </xf>
    <xf numFmtId="0" fontId="16" fillId="0" borderId="9" xfId="0" applyFont="1" applyFill="1" applyBorder="1" applyAlignment="1" applyProtection="1">
      <alignment horizontal="left" vertical="center" wrapText="1"/>
      <protection locked="0"/>
    </xf>
    <xf numFmtId="0" fontId="16" fillId="0" borderId="6" xfId="0" applyFont="1" applyFill="1" applyBorder="1" applyAlignment="1" applyProtection="1">
      <alignment horizontal="left" vertical="center" wrapText="1"/>
      <protection locked="0"/>
    </xf>
    <xf numFmtId="0" fontId="16" fillId="0" borderId="7" xfId="0" applyNumberFormat="1" applyFont="1" applyBorder="1" applyAlignment="1" applyProtection="1">
      <alignment horizontal="left" vertical="center" wrapText="1"/>
      <protection locked="0"/>
    </xf>
    <xf numFmtId="0" fontId="16" fillId="0" borderId="8" xfId="0" applyNumberFormat="1" applyFont="1" applyBorder="1" applyAlignment="1" applyProtection="1">
      <alignment horizontal="left" vertical="center" wrapText="1"/>
      <protection locked="0"/>
    </xf>
    <xf numFmtId="0" fontId="16" fillId="0" borderId="33" xfId="0" applyNumberFormat="1" applyFont="1" applyBorder="1" applyAlignment="1" applyProtection="1">
      <alignment horizontal="left" vertical="center" wrapText="1"/>
      <protection locked="0"/>
    </xf>
    <xf numFmtId="0" fontId="11" fillId="10" borderId="4" xfId="0" applyFont="1" applyFill="1" applyBorder="1" applyAlignment="1" applyProtection="1">
      <alignment horizontal="center" vertical="center"/>
    </xf>
    <xf numFmtId="0" fontId="11" fillId="10" borderId="1" xfId="0" applyFont="1" applyFill="1" applyBorder="1" applyAlignment="1" applyProtection="1">
      <alignment horizontal="center" vertical="center"/>
    </xf>
    <xf numFmtId="0" fontId="11" fillId="10" borderId="29" xfId="0" applyFont="1" applyFill="1" applyBorder="1" applyAlignment="1" applyProtection="1">
      <alignment horizontal="right" vertical="center"/>
    </xf>
    <xf numFmtId="0" fontId="17" fillId="9" borderId="15" xfId="0" applyFont="1" applyFill="1" applyBorder="1" applyAlignment="1" applyProtection="1">
      <alignment horizontal="center" vertical="center"/>
    </xf>
    <xf numFmtId="0" fontId="17" fillId="9" borderId="24" xfId="0" applyFont="1" applyFill="1" applyBorder="1" applyAlignment="1" applyProtection="1">
      <alignment horizontal="center" vertical="center"/>
    </xf>
    <xf numFmtId="0" fontId="17" fillId="9" borderId="29" xfId="0" applyFont="1" applyFill="1" applyBorder="1" applyAlignment="1" applyProtection="1">
      <alignment horizontal="center" vertical="center"/>
    </xf>
    <xf numFmtId="0" fontId="16" fillId="9" borderId="19" xfId="0" applyFont="1" applyFill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center"/>
      <protection locked="0"/>
    </xf>
    <xf numFmtId="0" fontId="2" fillId="9" borderId="18" xfId="0" applyFont="1" applyFill="1" applyBorder="1" applyAlignment="1" applyProtection="1">
      <alignment horizontal="center"/>
    </xf>
    <xf numFmtId="0" fontId="2" fillId="9" borderId="19" xfId="0" applyFont="1" applyFill="1" applyBorder="1" applyAlignment="1" applyProtection="1">
      <alignment horizontal="center"/>
    </xf>
    <xf numFmtId="0" fontId="2" fillId="9" borderId="20" xfId="0" applyFont="1" applyFill="1" applyBorder="1" applyAlignment="1" applyProtection="1">
      <alignment horizontal="center"/>
    </xf>
    <xf numFmtId="0" fontId="10" fillId="0" borderId="6" xfId="0" applyFont="1" applyBorder="1" applyAlignment="1" applyProtection="1">
      <alignment horizontal="center"/>
      <protection locked="0"/>
    </xf>
    <xf numFmtId="44" fontId="10" fillId="10" borderId="1" xfId="0" applyNumberFormat="1" applyFont="1" applyFill="1" applyBorder="1" applyAlignment="1" applyProtection="1">
      <alignment horizontal="center"/>
    </xf>
    <xf numFmtId="0" fontId="10" fillId="10" borderId="1" xfId="0" applyFont="1" applyFill="1" applyBorder="1" applyAlignment="1" applyProtection="1">
      <alignment horizontal="center"/>
    </xf>
    <xf numFmtId="0" fontId="11" fillId="10" borderId="43" xfId="0" applyFont="1" applyFill="1" applyBorder="1" applyAlignment="1" applyProtection="1">
      <alignment horizontal="right"/>
    </xf>
    <xf numFmtId="0" fontId="11" fillId="10" borderId="3" xfId="0" applyFont="1" applyFill="1" applyBorder="1" applyAlignment="1" applyProtection="1">
      <alignment horizontal="right"/>
    </xf>
    <xf numFmtId="0" fontId="11" fillId="10" borderId="4" xfId="0" applyFont="1" applyFill="1" applyBorder="1" applyAlignment="1" applyProtection="1">
      <alignment horizontal="right"/>
    </xf>
    <xf numFmtId="44" fontId="10" fillId="10" borderId="2" xfId="0" applyNumberFormat="1" applyFont="1" applyFill="1" applyBorder="1" applyAlignment="1" applyProtection="1">
      <alignment horizontal="center"/>
    </xf>
    <xf numFmtId="0" fontId="10" fillId="10" borderId="4" xfId="0" applyFont="1" applyFill="1" applyBorder="1" applyAlignment="1" applyProtection="1">
      <alignment horizontal="center"/>
    </xf>
    <xf numFmtId="0" fontId="10" fillId="0" borderId="1" xfId="0" applyFont="1" applyBorder="1" applyAlignment="1" applyProtection="1">
      <alignment horizontal="left" wrapText="1"/>
      <protection locked="0"/>
    </xf>
    <xf numFmtId="0" fontId="10" fillId="0" borderId="32" xfId="0" applyFont="1" applyBorder="1" applyAlignment="1" applyProtection="1">
      <alignment horizontal="left" wrapText="1"/>
      <protection locked="0"/>
    </xf>
    <xf numFmtId="44" fontId="10" fillId="0" borderId="1" xfId="1" applyFont="1" applyBorder="1" applyAlignment="1" applyProtection="1">
      <alignment horizontal="center"/>
      <protection locked="0"/>
    </xf>
    <xf numFmtId="0" fontId="11" fillId="10" borderId="31" xfId="0" applyFont="1" applyFill="1" applyBorder="1" applyAlignment="1" applyProtection="1">
      <alignment horizontal="right"/>
    </xf>
    <xf numFmtId="0" fontId="11" fillId="10" borderId="1" xfId="0" applyFont="1" applyFill="1" applyBorder="1" applyAlignment="1" applyProtection="1">
      <alignment horizontal="right"/>
    </xf>
    <xf numFmtId="44" fontId="10" fillId="10" borderId="1" xfId="1" applyFont="1" applyFill="1" applyBorder="1" applyAlignment="1" applyProtection="1">
      <alignment horizontal="center"/>
    </xf>
    <xf numFmtId="44" fontId="10" fillId="0" borderId="2" xfId="1" applyFont="1" applyBorder="1" applyAlignment="1" applyProtection="1">
      <alignment horizontal="center"/>
      <protection locked="0"/>
    </xf>
    <xf numFmtId="44" fontId="10" fillId="0" borderId="4" xfId="1" applyFont="1" applyBorder="1" applyAlignment="1" applyProtection="1">
      <alignment horizontal="center"/>
      <protection locked="0"/>
    </xf>
    <xf numFmtId="44" fontId="10" fillId="10" borderId="4" xfId="0" applyNumberFormat="1" applyFont="1" applyFill="1" applyBorder="1" applyAlignment="1" applyProtection="1">
      <alignment horizontal="center"/>
    </xf>
    <xf numFmtId="0" fontId="10" fillId="0" borderId="2" xfId="0" applyFont="1" applyBorder="1" applyAlignment="1" applyProtection="1">
      <alignment horizontal="left" wrapText="1"/>
      <protection locked="0"/>
    </xf>
    <xf numFmtId="0" fontId="10" fillId="0" borderId="3" xfId="0" applyFont="1" applyBorder="1" applyAlignment="1" applyProtection="1">
      <alignment horizontal="left" wrapText="1"/>
      <protection locked="0"/>
    </xf>
    <xf numFmtId="0" fontId="10" fillId="0" borderId="44" xfId="0" applyFont="1" applyBorder="1" applyAlignment="1" applyProtection="1">
      <alignment horizontal="left" wrapText="1"/>
      <protection locked="0"/>
    </xf>
    <xf numFmtId="0" fontId="10" fillId="0" borderId="2" xfId="0" applyFont="1" applyBorder="1" applyAlignment="1" applyProtection="1">
      <alignment wrapText="1"/>
      <protection locked="0"/>
    </xf>
    <xf numFmtId="0" fontId="10" fillId="0" borderId="3" xfId="0" applyFont="1" applyBorder="1" applyAlignment="1" applyProtection="1">
      <alignment wrapText="1"/>
      <protection locked="0"/>
    </xf>
    <xf numFmtId="0" fontId="10" fillId="0" borderId="44" xfId="0" applyFont="1" applyBorder="1" applyAlignment="1" applyProtection="1">
      <alignment wrapText="1"/>
      <protection locked="0"/>
    </xf>
    <xf numFmtId="0" fontId="10" fillId="0" borderId="7" xfId="0" applyFont="1" applyBorder="1" applyAlignment="1" applyProtection="1">
      <alignment horizontal="left" wrapText="1"/>
      <protection locked="0"/>
    </xf>
    <xf numFmtId="0" fontId="10" fillId="0" borderId="8" xfId="0" applyFont="1" applyBorder="1" applyAlignment="1" applyProtection="1">
      <alignment horizontal="left" wrapText="1"/>
      <protection locked="0"/>
    </xf>
    <xf numFmtId="0" fontId="10" fillId="0" borderId="33" xfId="0" applyFont="1" applyBorder="1" applyAlignment="1" applyProtection="1">
      <alignment horizontal="left" wrapText="1"/>
      <protection locked="0"/>
    </xf>
    <xf numFmtId="0" fontId="3" fillId="9" borderId="18" xfId="0" applyFont="1" applyFill="1" applyBorder="1" applyAlignment="1" applyProtection="1">
      <alignment horizontal="center" vertical="center"/>
    </xf>
    <xf numFmtId="0" fontId="3" fillId="9" borderId="19" xfId="0" applyFont="1" applyFill="1" applyBorder="1" applyAlignment="1" applyProtection="1">
      <alignment horizontal="center" vertical="center"/>
    </xf>
    <xf numFmtId="0" fontId="3" fillId="9" borderId="20" xfId="0" applyFont="1" applyFill="1" applyBorder="1" applyAlignment="1" applyProtection="1">
      <alignment horizontal="center" vertical="center"/>
    </xf>
    <xf numFmtId="0" fontId="2" fillId="10" borderId="46" xfId="0" applyFont="1" applyFill="1" applyBorder="1" applyAlignment="1" applyProtection="1">
      <alignment horizontal="left" vertical="center"/>
    </xf>
    <xf numFmtId="0" fontId="2" fillId="10" borderId="30" xfId="0" applyFont="1" applyFill="1" applyBorder="1" applyAlignment="1" applyProtection="1">
      <alignment horizontal="left" vertical="center"/>
    </xf>
    <xf numFmtId="0" fontId="2" fillId="10" borderId="42" xfId="0" applyFont="1" applyFill="1" applyBorder="1" applyAlignment="1" applyProtection="1">
      <alignment horizontal="left" vertical="center"/>
    </xf>
    <xf numFmtId="0" fontId="3" fillId="9" borderId="1" xfId="0" applyFont="1" applyFill="1" applyBorder="1" applyAlignment="1" applyProtection="1">
      <alignment horizontal="center" vertical="center"/>
    </xf>
    <xf numFmtId="0" fontId="11" fillId="10" borderId="47" xfId="0" applyFont="1" applyFill="1" applyBorder="1" applyAlignment="1" applyProtection="1">
      <alignment horizontal="center" vertical="center" wrapText="1"/>
    </xf>
    <xf numFmtId="0" fontId="11" fillId="10" borderId="56" xfId="0" applyFont="1" applyFill="1" applyBorder="1" applyAlignment="1" applyProtection="1">
      <alignment horizontal="center" vertical="center" wrapText="1"/>
    </xf>
    <xf numFmtId="0" fontId="11" fillId="9" borderId="1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32" xfId="0" applyFont="1" applyBorder="1" applyAlignment="1" applyProtection="1">
      <alignment horizontal="left" vertical="center"/>
      <protection locked="0"/>
    </xf>
    <xf numFmtId="0" fontId="3" fillId="9" borderId="31" xfId="0" applyFont="1" applyFill="1" applyBorder="1" applyAlignment="1" applyProtection="1">
      <alignment horizontal="center" vertical="center"/>
    </xf>
    <xf numFmtId="0" fontId="3" fillId="9" borderId="22" xfId="0" applyFont="1" applyFill="1" applyBorder="1" applyAlignment="1" applyProtection="1">
      <alignment horizontal="center" vertical="center"/>
    </xf>
    <xf numFmtId="0" fontId="3" fillId="9" borderId="5" xfId="0" applyFont="1" applyFill="1" applyBorder="1" applyAlignment="1" applyProtection="1">
      <alignment horizontal="center" vertical="center"/>
    </xf>
    <xf numFmtId="0" fontId="3" fillId="9" borderId="48" xfId="0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Fill="1" applyBorder="1" applyAlignment="1" applyProtection="1">
      <alignment horizontal="center" vertical="center" wrapText="1"/>
      <protection locked="0"/>
    </xf>
    <xf numFmtId="0" fontId="16" fillId="0" borderId="21" xfId="0" applyFont="1" applyFill="1" applyBorder="1" applyAlignment="1" applyProtection="1">
      <alignment horizontal="center" vertical="center" wrapText="1"/>
      <protection locked="0"/>
    </xf>
    <xf numFmtId="0" fontId="16" fillId="0" borderId="12" xfId="0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0" fontId="11" fillId="9" borderId="10" xfId="0" applyFont="1" applyFill="1" applyBorder="1" applyAlignment="1" applyProtection="1">
      <alignment horizontal="center" vertical="center"/>
    </xf>
    <xf numFmtId="0" fontId="16" fillId="10" borderId="2" xfId="0" applyFont="1" applyFill="1" applyBorder="1" applyAlignment="1" applyProtection="1">
      <alignment horizontal="center" vertical="center" wrapText="1"/>
    </xf>
    <xf numFmtId="0" fontId="16" fillId="10" borderId="4" xfId="0" applyFont="1" applyFill="1" applyBorder="1" applyAlignment="1" applyProtection="1">
      <alignment horizontal="center" vertical="center" wrapText="1"/>
    </xf>
    <xf numFmtId="0" fontId="16" fillId="10" borderId="3" xfId="0" applyFont="1" applyFill="1" applyBorder="1" applyAlignment="1" applyProtection="1">
      <alignment horizontal="center" vertical="center" wrapText="1"/>
    </xf>
    <xf numFmtId="0" fontId="16" fillId="10" borderId="44" xfId="0" applyFont="1" applyFill="1" applyBorder="1" applyAlignment="1" applyProtection="1">
      <alignment horizontal="center" vertical="center" wrapText="1"/>
    </xf>
    <xf numFmtId="0" fontId="10" fillId="0" borderId="21" xfId="0" applyFont="1" applyFill="1" applyBorder="1" applyAlignment="1" applyProtection="1">
      <alignment horizontal="center" vertical="center"/>
      <protection locked="0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35" xfId="0" applyFont="1" applyFill="1" applyBorder="1" applyAlignment="1" applyProtection="1">
      <alignment horizontal="center" vertical="center"/>
      <protection locked="0"/>
    </xf>
    <xf numFmtId="0" fontId="33" fillId="10" borderId="19" xfId="0" applyFont="1" applyFill="1" applyBorder="1" applyAlignment="1" applyProtection="1">
      <alignment horizontal="center" vertical="center" wrapText="1"/>
    </xf>
    <xf numFmtId="0" fontId="33" fillId="10" borderId="20" xfId="0" applyFont="1" applyFill="1" applyBorder="1" applyAlignment="1" applyProtection="1">
      <alignment horizontal="center" vertical="center" wrapText="1"/>
    </xf>
    <xf numFmtId="0" fontId="12" fillId="7" borderId="22" xfId="0" applyFont="1" applyFill="1" applyBorder="1" applyAlignment="1" applyProtection="1">
      <alignment horizontal="center" vertical="center" wrapText="1"/>
      <protection locked="0"/>
    </xf>
    <xf numFmtId="0" fontId="12" fillId="7" borderId="11" xfId="0" applyFont="1" applyFill="1" applyBorder="1" applyAlignment="1" applyProtection="1">
      <alignment horizontal="center" vertical="center" wrapText="1"/>
      <protection locked="0"/>
    </xf>
    <xf numFmtId="0" fontId="12" fillId="7" borderId="7" xfId="0" applyFont="1" applyFill="1" applyBorder="1" applyAlignment="1" applyProtection="1">
      <alignment horizontal="center" vertical="center" wrapText="1"/>
      <protection locked="0"/>
    </xf>
    <xf numFmtId="0" fontId="12" fillId="7" borderId="9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Fill="1" applyBorder="1" applyAlignment="1" applyProtection="1">
      <alignment horizontal="left" vertical="center" wrapText="1"/>
      <protection locked="0"/>
    </xf>
    <xf numFmtId="0" fontId="10" fillId="0" borderId="8" xfId="0" applyFont="1" applyFill="1" applyBorder="1" applyAlignment="1" applyProtection="1">
      <alignment horizontal="left" vertical="center" wrapText="1"/>
      <protection locked="0"/>
    </xf>
    <xf numFmtId="0" fontId="10" fillId="0" borderId="33" xfId="0" applyFont="1" applyFill="1" applyBorder="1" applyAlignment="1" applyProtection="1">
      <alignment horizontal="left" vertical="center" wrapText="1"/>
      <protection locked="0"/>
    </xf>
    <xf numFmtId="0" fontId="16" fillId="0" borderId="7" xfId="0" applyFont="1" applyBorder="1" applyAlignment="1" applyProtection="1">
      <alignment horizontal="left" wrapText="1"/>
      <protection locked="0"/>
    </xf>
    <xf numFmtId="0" fontId="16" fillId="0" borderId="8" xfId="0" applyFont="1" applyBorder="1" applyAlignment="1" applyProtection="1">
      <alignment horizontal="left" wrapText="1"/>
      <protection locked="0"/>
    </xf>
    <xf numFmtId="0" fontId="16" fillId="0" borderId="9" xfId="0" applyFont="1" applyBorder="1" applyAlignment="1" applyProtection="1">
      <alignment horizontal="left" wrapText="1"/>
      <protection locked="0"/>
    </xf>
    <xf numFmtId="44" fontId="10" fillId="10" borderId="60" xfId="0" applyNumberFormat="1" applyFont="1" applyFill="1" applyBorder="1" applyAlignment="1" applyProtection="1">
      <alignment horizontal="center"/>
    </xf>
    <xf numFmtId="0" fontId="10" fillId="10" borderId="60" xfId="0" applyFont="1" applyFill="1" applyBorder="1" applyAlignment="1" applyProtection="1">
      <alignment horizontal="center"/>
    </xf>
    <xf numFmtId="0" fontId="11" fillId="9" borderId="26" xfId="0" applyFont="1" applyFill="1" applyBorder="1" applyAlignment="1" applyProtection="1">
      <alignment horizontal="center" vertical="center" wrapText="1"/>
    </xf>
    <xf numFmtId="0" fontId="11" fillId="9" borderId="27" xfId="0" applyFont="1" applyFill="1" applyBorder="1" applyAlignment="1" applyProtection="1">
      <alignment horizontal="center" vertical="center" wrapText="1"/>
    </xf>
    <xf numFmtId="0" fontId="11" fillId="9" borderId="28" xfId="0" applyFont="1" applyFill="1" applyBorder="1" applyAlignment="1" applyProtection="1">
      <alignment horizontal="center" vertical="center" wrapText="1"/>
    </xf>
    <xf numFmtId="0" fontId="16" fillId="0" borderId="39" xfId="0" applyFont="1" applyFill="1" applyBorder="1" applyAlignment="1" applyProtection="1">
      <alignment horizontal="center" vertical="center" wrapText="1"/>
      <protection locked="0"/>
    </xf>
    <xf numFmtId="0" fontId="16" fillId="0" borderId="40" xfId="0" applyFont="1" applyFill="1" applyBorder="1" applyAlignment="1" applyProtection="1">
      <alignment horizontal="center" vertical="center" wrapText="1"/>
      <protection locked="0"/>
    </xf>
    <xf numFmtId="44" fontId="10" fillId="0" borderId="34" xfId="1" applyFont="1" applyFill="1" applyBorder="1" applyAlignment="1" applyProtection="1">
      <alignment horizontal="center" wrapText="1"/>
    </xf>
    <xf numFmtId="44" fontId="10" fillId="0" borderId="12" xfId="1" applyFont="1" applyFill="1" applyBorder="1" applyAlignment="1" applyProtection="1">
      <alignment horizontal="center" wrapText="1"/>
    </xf>
    <xf numFmtId="44" fontId="10" fillId="0" borderId="35" xfId="1" applyFont="1" applyFill="1" applyBorder="1" applyAlignment="1" applyProtection="1">
      <alignment horizontal="center" wrapText="1"/>
    </xf>
    <xf numFmtId="0" fontId="11" fillId="10" borderId="2" xfId="0" applyFont="1" applyFill="1" applyBorder="1" applyAlignment="1" applyProtection="1">
      <alignment horizontal="right"/>
    </xf>
    <xf numFmtId="44" fontId="10" fillId="0" borderId="60" xfId="1" applyFont="1" applyBorder="1" applyAlignment="1" applyProtection="1">
      <alignment horizontal="center"/>
      <protection locked="0"/>
    </xf>
    <xf numFmtId="8" fontId="28" fillId="10" borderId="18" xfId="1" applyNumberFormat="1" applyFont="1" applyFill="1" applyBorder="1" applyAlignment="1" applyProtection="1">
      <alignment horizontal="center"/>
    </xf>
    <xf numFmtId="8" fontId="28" fillId="10" borderId="20" xfId="1" applyNumberFormat="1" applyFont="1" applyFill="1" applyBorder="1" applyAlignment="1" applyProtection="1">
      <alignment horizontal="center"/>
    </xf>
    <xf numFmtId="40" fontId="28" fillId="10" borderId="38" xfId="0" applyNumberFormat="1" applyFont="1" applyFill="1" applyBorder="1" applyAlignment="1" applyProtection="1">
      <alignment horizontal="center"/>
    </xf>
    <xf numFmtId="40" fontId="28" fillId="10" borderId="40" xfId="0" applyNumberFormat="1" applyFont="1" applyFill="1" applyBorder="1" applyAlignment="1" applyProtection="1">
      <alignment horizontal="center"/>
    </xf>
    <xf numFmtId="44" fontId="10" fillId="10" borderId="2" xfId="1" applyFont="1" applyFill="1" applyBorder="1" applyAlignment="1" applyProtection="1">
      <alignment horizontal="center"/>
    </xf>
    <xf numFmtId="167" fontId="25" fillId="0" borderId="46" xfId="0" applyNumberFormat="1" applyFont="1" applyFill="1" applyBorder="1" applyAlignment="1" applyProtection="1">
      <alignment horizontal="center" vertical="center"/>
      <protection locked="0"/>
    </xf>
    <xf numFmtId="167" fontId="25" fillId="0" borderId="30" xfId="0" applyNumberFormat="1" applyFont="1" applyFill="1" applyBorder="1" applyAlignment="1" applyProtection="1">
      <alignment horizontal="center" vertical="center"/>
      <protection locked="0"/>
    </xf>
    <xf numFmtId="167" fontId="25" fillId="0" borderId="50" xfId="0" applyNumberFormat="1" applyFont="1" applyFill="1" applyBorder="1" applyAlignment="1" applyProtection="1">
      <alignment horizontal="center" vertical="center"/>
      <protection locked="0"/>
    </xf>
    <xf numFmtId="166" fontId="2" fillId="10" borderId="26" xfId="0" applyNumberFormat="1" applyFont="1" applyFill="1" applyBorder="1" applyAlignment="1" applyProtection="1">
      <alignment horizontal="center" vertical="center" wrapText="1"/>
    </xf>
    <xf numFmtId="166" fontId="2" fillId="10" borderId="28" xfId="0" applyNumberFormat="1" applyFont="1" applyFill="1" applyBorder="1" applyAlignment="1" applyProtection="1">
      <alignment horizontal="center" vertical="center" wrapText="1"/>
    </xf>
    <xf numFmtId="166" fontId="2" fillId="10" borderId="16" xfId="0" applyNumberFormat="1" applyFont="1" applyFill="1" applyBorder="1" applyAlignment="1" applyProtection="1">
      <alignment horizontal="center" vertical="center" wrapText="1"/>
    </xf>
    <xf numFmtId="166" fontId="2" fillId="10" borderId="36" xfId="0" applyNumberFormat="1" applyFont="1" applyFill="1" applyBorder="1" applyAlignment="1" applyProtection="1">
      <alignment horizontal="center" vertical="center" wrapText="1"/>
    </xf>
    <xf numFmtId="167" fontId="25" fillId="0" borderId="2" xfId="0" applyNumberFormat="1" applyFont="1" applyFill="1" applyBorder="1" applyAlignment="1" applyProtection="1">
      <alignment horizontal="center" vertical="center"/>
      <protection locked="0"/>
    </xf>
    <xf numFmtId="167" fontId="25" fillId="0" borderId="3" xfId="0" applyNumberFormat="1" applyFont="1" applyFill="1" applyBorder="1" applyAlignment="1" applyProtection="1">
      <alignment horizontal="center" vertical="center"/>
      <protection locked="0"/>
    </xf>
    <xf numFmtId="167" fontId="25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10" borderId="6" xfId="0" applyFont="1" applyFill="1" applyBorder="1" applyAlignment="1" applyProtection="1">
      <alignment horizontal="center" vertical="center" wrapText="1"/>
    </xf>
    <xf numFmtId="0" fontId="16" fillId="0" borderId="63" xfId="0" applyFont="1" applyFill="1" applyBorder="1" applyAlignment="1" applyProtection="1">
      <alignment horizontal="left" vertical="center" wrapText="1"/>
      <protection locked="0"/>
    </xf>
    <xf numFmtId="0" fontId="13" fillId="9" borderId="16" xfId="0" applyFont="1" applyFill="1" applyBorder="1" applyAlignment="1" applyProtection="1">
      <alignment horizontal="center" vertical="center"/>
    </xf>
    <xf numFmtId="0" fontId="13" fillId="9" borderId="0" xfId="0" applyFont="1" applyFill="1" applyBorder="1" applyAlignment="1" applyProtection="1">
      <alignment horizontal="center" vertical="center"/>
    </xf>
    <xf numFmtId="0" fontId="13" fillId="9" borderId="36" xfId="0" applyFont="1" applyFill="1" applyBorder="1" applyAlignment="1" applyProtection="1">
      <alignment horizontal="center" vertical="center"/>
    </xf>
    <xf numFmtId="167" fontId="18" fillId="7" borderId="72" xfId="0" applyNumberFormat="1" applyFont="1" applyFill="1" applyBorder="1" applyAlignment="1" applyProtection="1">
      <alignment horizontal="center" vertical="center"/>
    </xf>
    <xf numFmtId="167" fontId="18" fillId="7" borderId="8" xfId="0" applyNumberFormat="1" applyFont="1" applyFill="1" applyBorder="1" applyAlignment="1" applyProtection="1">
      <alignment horizontal="center" vertical="center"/>
    </xf>
    <xf numFmtId="167" fontId="18" fillId="7" borderId="33" xfId="0" applyNumberFormat="1" applyFont="1" applyFill="1" applyBorder="1" applyAlignment="1" applyProtection="1">
      <alignment horizontal="center" vertical="center"/>
    </xf>
    <xf numFmtId="167" fontId="18" fillId="7" borderId="34" xfId="0" applyNumberFormat="1" applyFont="1" applyFill="1" applyBorder="1" applyAlignment="1" applyProtection="1">
      <alignment horizontal="center" vertical="center"/>
    </xf>
    <xf numFmtId="167" fontId="18" fillId="7" borderId="12" xfId="0" applyNumberFormat="1" applyFont="1" applyFill="1" applyBorder="1" applyAlignment="1" applyProtection="1">
      <alignment horizontal="center" vertical="center"/>
    </xf>
    <xf numFmtId="167" fontId="18" fillId="7" borderId="35" xfId="0" applyNumberFormat="1" applyFont="1" applyFill="1" applyBorder="1" applyAlignment="1" applyProtection="1">
      <alignment horizontal="center" vertical="center"/>
    </xf>
    <xf numFmtId="0" fontId="2" fillId="9" borderId="45" xfId="0" applyFont="1" applyFill="1" applyBorder="1" applyAlignment="1" applyProtection="1">
      <alignment horizontal="center" vertical="center"/>
    </xf>
    <xf numFmtId="0" fontId="2" fillId="9" borderId="53" xfId="0" applyFont="1" applyFill="1" applyBorder="1" applyAlignment="1" applyProtection="1">
      <alignment horizontal="center" vertical="center"/>
    </xf>
    <xf numFmtId="0" fontId="2" fillId="9" borderId="51" xfId="0" applyFont="1" applyFill="1" applyBorder="1" applyAlignment="1" applyProtection="1">
      <alignment horizontal="center" vertical="center"/>
    </xf>
    <xf numFmtId="0" fontId="2" fillId="9" borderId="49" xfId="0" applyFont="1" applyFill="1" applyBorder="1" applyAlignment="1" applyProtection="1">
      <alignment horizontal="center" vertical="center"/>
    </xf>
    <xf numFmtId="0" fontId="2" fillId="9" borderId="10" xfId="0" applyFont="1" applyFill="1" applyBorder="1" applyAlignment="1" applyProtection="1">
      <alignment horizontal="center" vertical="center"/>
    </xf>
    <xf numFmtId="0" fontId="2" fillId="9" borderId="55" xfId="0" applyFont="1" applyFill="1" applyBorder="1" applyAlignment="1" applyProtection="1">
      <alignment horizontal="center" vertical="center"/>
    </xf>
    <xf numFmtId="0" fontId="11" fillId="10" borderId="49" xfId="0" applyFont="1" applyFill="1" applyBorder="1" applyAlignment="1" applyProtection="1">
      <alignment horizontal="center" vertical="center" wrapText="1"/>
    </xf>
    <xf numFmtId="0" fontId="11" fillId="10" borderId="10" xfId="0" applyFont="1" applyFill="1" applyBorder="1" applyAlignment="1" applyProtection="1">
      <alignment horizontal="center" vertical="center" wrapText="1"/>
    </xf>
    <xf numFmtId="0" fontId="16" fillId="0" borderId="10" xfId="0" applyFont="1" applyFill="1" applyBorder="1" applyAlignment="1" applyProtection="1">
      <alignment horizontal="left" vertical="center" wrapText="1"/>
      <protection locked="0"/>
    </xf>
    <xf numFmtId="0" fontId="16" fillId="0" borderId="55" xfId="0" applyFont="1" applyFill="1" applyBorder="1" applyAlignment="1" applyProtection="1">
      <alignment horizontal="left" vertical="center" wrapText="1"/>
      <protection locked="0"/>
    </xf>
    <xf numFmtId="0" fontId="16" fillId="0" borderId="30" xfId="0" applyFont="1" applyFill="1" applyBorder="1" applyAlignment="1" applyProtection="1">
      <alignment horizontal="left" vertical="center" wrapText="1"/>
    </xf>
    <xf numFmtId="0" fontId="16" fillId="0" borderId="42" xfId="0" applyFont="1" applyFill="1" applyBorder="1" applyAlignment="1" applyProtection="1">
      <alignment horizontal="left" vertical="center" wrapText="1"/>
    </xf>
    <xf numFmtId="0" fontId="11" fillId="10" borderId="31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3" fillId="9" borderId="1" xfId="0" applyFont="1" applyFill="1" applyBorder="1" applyAlignment="1" applyProtection="1">
      <alignment horizontal="center" vertical="center" wrapText="1"/>
    </xf>
    <xf numFmtId="0" fontId="12" fillId="9" borderId="1" xfId="0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" xfId="0" applyFont="1" applyBorder="1" applyAlignment="1">
      <alignment horizontal="left"/>
    </xf>
  </cellXfs>
  <cellStyles count="3">
    <cellStyle name="Hiperlink" xfId="2" builtinId="8"/>
    <cellStyle name="Moeda" xfId="1" builtinId="4"/>
    <cellStyle name="Normal" xfId="0" builtinId="0"/>
  </cellStyles>
  <dxfs count="3">
    <dxf>
      <font>
        <color theme="5" tint="0.79998168889431442"/>
        <name val="Cambria"/>
        <scheme val="none"/>
      </font>
    </dxf>
    <dxf>
      <font>
        <color theme="5" tint="0.79998168889431442"/>
        <name val="Cambria"/>
        <scheme val="none"/>
      </font>
    </dxf>
    <dxf>
      <font>
        <color rgb="FFFF0000"/>
      </font>
    </dxf>
  </dxfs>
  <tableStyles count="0" defaultTableStyle="TableStyleMedium2" defaultPivotStyle="PivotStyleLight16"/>
  <colors>
    <mruColors>
      <color rgb="FFD3F4F5"/>
      <color rgb="FF56C7D6"/>
      <color rgb="FF2DA8B9"/>
      <color rgb="FF65BBD9"/>
      <color rgb="FF38A1BA"/>
      <color rgb="FF39B9B9"/>
      <color rgb="FFCA8498"/>
      <color rgb="FFBD7DA6"/>
      <color rgb="FFFFEBEB"/>
      <color rgb="FFFFF7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Range="'Base de cálculo'!$C$6:$C$9" sel="1" val="0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488746</xdr:colOff>
      <xdr:row>22</xdr:row>
      <xdr:rowOff>592843</xdr:rowOff>
    </xdr:from>
    <xdr:to>
      <xdr:col>1</xdr:col>
      <xdr:colOff>639536</xdr:colOff>
      <xdr:row>22</xdr:row>
      <xdr:rowOff>693964</xdr:rowOff>
    </xdr:to>
    <xdr:sp macro="" textlink="">
      <xdr:nvSpPr>
        <xdr:cNvPr id="14" name="Seta para a direita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618139" y="8920414"/>
          <a:ext cx="150790" cy="10112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472888</xdr:colOff>
      <xdr:row>80</xdr:row>
      <xdr:rowOff>558052</xdr:rowOff>
    </xdr:from>
    <xdr:to>
      <xdr:col>5</xdr:col>
      <xdr:colOff>768163</xdr:colOff>
      <xdr:row>80</xdr:row>
      <xdr:rowOff>653302</xdr:rowOff>
    </xdr:to>
    <xdr:sp macro="" textlink="">
      <xdr:nvSpPr>
        <xdr:cNvPr id="25" name="Seta para a direita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5497326" y="31109490"/>
          <a:ext cx="295275" cy="952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883665</xdr:colOff>
      <xdr:row>77</xdr:row>
      <xdr:rowOff>818028</xdr:rowOff>
    </xdr:from>
    <xdr:to>
      <xdr:col>7</xdr:col>
      <xdr:colOff>1178940</xdr:colOff>
      <xdr:row>77</xdr:row>
      <xdr:rowOff>903753</xdr:rowOff>
    </xdr:to>
    <xdr:sp macro="" textlink="">
      <xdr:nvSpPr>
        <xdr:cNvPr id="26" name="Seta para a direita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8898272" y="35039992"/>
          <a:ext cx="295275" cy="857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789216</xdr:colOff>
      <xdr:row>77</xdr:row>
      <xdr:rowOff>1006077</xdr:rowOff>
    </xdr:from>
    <xdr:to>
      <xdr:col>9</xdr:col>
      <xdr:colOff>947828</xdr:colOff>
      <xdr:row>77</xdr:row>
      <xdr:rowOff>1088573</xdr:rowOff>
    </xdr:to>
    <xdr:sp macro="" textlink="">
      <xdr:nvSpPr>
        <xdr:cNvPr id="27" name="Seta para a direita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12341680" y="35228041"/>
          <a:ext cx="158612" cy="8249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492319</xdr:colOff>
      <xdr:row>23</xdr:row>
      <xdr:rowOff>914502</xdr:rowOff>
    </xdr:from>
    <xdr:to>
      <xdr:col>1</xdr:col>
      <xdr:colOff>653683</xdr:colOff>
      <xdr:row>23</xdr:row>
      <xdr:rowOff>1020959</xdr:rowOff>
    </xdr:to>
    <xdr:sp macro="" textlink="">
      <xdr:nvSpPr>
        <xdr:cNvPr id="9" name="Seta para a direita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621712" y="10153752"/>
          <a:ext cx="161364" cy="10645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464971</xdr:colOff>
      <xdr:row>25</xdr:row>
      <xdr:rowOff>719188</xdr:rowOff>
    </xdr:from>
    <xdr:to>
      <xdr:col>1</xdr:col>
      <xdr:colOff>626335</xdr:colOff>
      <xdr:row>25</xdr:row>
      <xdr:rowOff>825645</xdr:rowOff>
    </xdr:to>
    <xdr:sp macro="" textlink="">
      <xdr:nvSpPr>
        <xdr:cNvPr id="11" name="Seta para a direita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594364" y="12162795"/>
          <a:ext cx="161364" cy="10645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650026</xdr:colOff>
      <xdr:row>23</xdr:row>
      <xdr:rowOff>717468</xdr:rowOff>
    </xdr:from>
    <xdr:to>
      <xdr:col>5</xdr:col>
      <xdr:colOff>834983</xdr:colOff>
      <xdr:row>23</xdr:row>
      <xdr:rowOff>828597</xdr:rowOff>
    </xdr:to>
    <xdr:sp macro="" textlink="">
      <xdr:nvSpPr>
        <xdr:cNvPr id="12" name="Seta para a direita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6664383" y="9956718"/>
          <a:ext cx="184957" cy="11112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609679</xdr:colOff>
      <xdr:row>25</xdr:row>
      <xdr:rowOff>962888</xdr:rowOff>
    </xdr:from>
    <xdr:to>
      <xdr:col>5</xdr:col>
      <xdr:colOff>807769</xdr:colOff>
      <xdr:row>25</xdr:row>
      <xdr:rowOff>1071252</xdr:rowOff>
    </xdr:to>
    <xdr:sp macro="" textlink="">
      <xdr:nvSpPr>
        <xdr:cNvPr id="13" name="Seta para a direita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6624036" y="12406495"/>
          <a:ext cx="198090" cy="10836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145677</xdr:colOff>
      <xdr:row>158</xdr:row>
      <xdr:rowOff>134471</xdr:rowOff>
    </xdr:from>
    <xdr:to>
      <xdr:col>7</xdr:col>
      <xdr:colOff>986118</xdr:colOff>
      <xdr:row>158</xdr:row>
      <xdr:rowOff>481853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645089" y="34861500"/>
          <a:ext cx="840441" cy="34738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514920</xdr:colOff>
      <xdr:row>158</xdr:row>
      <xdr:rowOff>173181</xdr:rowOff>
    </xdr:from>
    <xdr:to>
      <xdr:col>11</xdr:col>
      <xdr:colOff>1088573</xdr:colOff>
      <xdr:row>158</xdr:row>
      <xdr:rowOff>470531</xdr:rowOff>
    </xdr:to>
    <xdr:sp macro="" textlink="">
      <xdr:nvSpPr>
        <xdr:cNvPr id="15" name="Seta para a direita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2847939" y="63805129"/>
          <a:ext cx="573653" cy="297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623453</xdr:colOff>
      <xdr:row>24</xdr:row>
      <xdr:rowOff>536863</xdr:rowOff>
    </xdr:from>
    <xdr:to>
      <xdr:col>5</xdr:col>
      <xdr:colOff>809006</xdr:colOff>
      <xdr:row>24</xdr:row>
      <xdr:rowOff>648194</xdr:rowOff>
    </xdr:to>
    <xdr:sp macro="" textlink="">
      <xdr:nvSpPr>
        <xdr:cNvPr id="18" name="Seta para a direita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6095998" y="11395363"/>
          <a:ext cx="185553" cy="11133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435428</xdr:colOff>
      <xdr:row>24</xdr:row>
      <xdr:rowOff>649258</xdr:rowOff>
    </xdr:from>
    <xdr:to>
      <xdr:col>1</xdr:col>
      <xdr:colOff>625928</xdr:colOff>
      <xdr:row>24</xdr:row>
      <xdr:rowOff>748391</xdr:rowOff>
    </xdr:to>
    <xdr:sp macro="" textlink="">
      <xdr:nvSpPr>
        <xdr:cNvPr id="19" name="Seta para a direita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1564821" y="11181187"/>
          <a:ext cx="190500" cy="991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486528</xdr:colOff>
      <xdr:row>78</xdr:row>
      <xdr:rowOff>330354</xdr:rowOff>
    </xdr:from>
    <xdr:to>
      <xdr:col>5</xdr:col>
      <xdr:colOff>781803</xdr:colOff>
      <xdr:row>78</xdr:row>
      <xdr:rowOff>416079</xdr:rowOff>
    </xdr:to>
    <xdr:sp macro="" textlink="">
      <xdr:nvSpPr>
        <xdr:cNvPr id="20" name="Seta para a direita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5521171" y="30797984"/>
          <a:ext cx="295275" cy="857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107157</xdr:colOff>
      <xdr:row>2</xdr:row>
      <xdr:rowOff>294411</xdr:rowOff>
    </xdr:from>
    <xdr:to>
      <xdr:col>6</xdr:col>
      <xdr:colOff>357189</xdr:colOff>
      <xdr:row>2</xdr:row>
      <xdr:rowOff>401565</xdr:rowOff>
    </xdr:to>
    <xdr:sp macro="" textlink="">
      <xdr:nvSpPr>
        <xdr:cNvPr id="5" name="Seta para a Esquerda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514884" y="1454729"/>
          <a:ext cx="250032" cy="10715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1095375</xdr:colOff>
          <xdr:row>103</xdr:row>
          <xdr:rowOff>104775</xdr:rowOff>
        </xdr:from>
        <xdr:to>
          <xdr:col>6</xdr:col>
          <xdr:colOff>438150</xdr:colOff>
          <xdr:row>103</xdr:row>
          <xdr:rowOff>352425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48244</xdr:colOff>
      <xdr:row>103</xdr:row>
      <xdr:rowOff>175657</xdr:rowOff>
    </xdr:from>
    <xdr:to>
      <xdr:col>7</xdr:col>
      <xdr:colOff>295647</xdr:colOff>
      <xdr:row>103</xdr:row>
      <xdr:rowOff>274617</xdr:rowOff>
    </xdr:to>
    <xdr:sp macro="" textlink="">
      <xdr:nvSpPr>
        <xdr:cNvPr id="7" name="Seta para a Esquerda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8062851" y="49379086"/>
          <a:ext cx="247403" cy="9896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571501</xdr:colOff>
      <xdr:row>103</xdr:row>
      <xdr:rowOff>190500</xdr:rowOff>
    </xdr:from>
    <xdr:to>
      <xdr:col>9</xdr:col>
      <xdr:colOff>789215</xdr:colOff>
      <xdr:row>103</xdr:row>
      <xdr:rowOff>285750</xdr:rowOff>
    </xdr:to>
    <xdr:sp macro="" textlink="">
      <xdr:nvSpPr>
        <xdr:cNvPr id="8" name="Seta para a Direita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2123965" y="49393929"/>
          <a:ext cx="217714" cy="952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12371</xdr:colOff>
      <xdr:row>103</xdr:row>
      <xdr:rowOff>49481</xdr:rowOff>
    </xdr:from>
    <xdr:to>
      <xdr:col>11</xdr:col>
      <xdr:colOff>420584</xdr:colOff>
      <xdr:row>103</xdr:row>
      <xdr:rowOff>284513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2345390" y="42095552"/>
          <a:ext cx="408213" cy="235032"/>
        </a:xfrm>
        <a:prstGeom prst="rect">
          <a:avLst/>
        </a:prstGeom>
        <a:solidFill>
          <a:srgbClr val="56C7D6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300" b="1">
              <a:solidFill>
                <a:schemeClr val="tx1"/>
              </a:solidFill>
            </a:rPr>
            <a:t>Km</a:t>
          </a:r>
        </a:p>
      </xdr:txBody>
    </xdr:sp>
    <xdr:clientData/>
  </xdr:twoCellAnchor>
  <xdr:twoCellAnchor>
    <xdr:from>
      <xdr:col>5</xdr:col>
      <xdr:colOff>739734</xdr:colOff>
      <xdr:row>22</xdr:row>
      <xdr:rowOff>319148</xdr:rowOff>
    </xdr:from>
    <xdr:to>
      <xdr:col>5</xdr:col>
      <xdr:colOff>888175</xdr:colOff>
      <xdr:row>22</xdr:row>
      <xdr:rowOff>430479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212279" y="8978239"/>
          <a:ext cx="148441" cy="11133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1066305</xdr:colOff>
      <xdr:row>22</xdr:row>
      <xdr:rowOff>473776</xdr:rowOff>
    </xdr:from>
    <xdr:to>
      <xdr:col>9</xdr:col>
      <xdr:colOff>1227117</xdr:colOff>
      <xdr:row>22</xdr:row>
      <xdr:rowOff>585107</xdr:rowOff>
    </xdr:to>
    <xdr:sp macro="" textlink="">
      <xdr:nvSpPr>
        <xdr:cNvPr id="10" name="Seta para a Direita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1611841" y="9087097"/>
          <a:ext cx="160812" cy="11133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1084861</xdr:colOff>
      <xdr:row>23</xdr:row>
      <xdr:rowOff>387186</xdr:rowOff>
    </xdr:from>
    <xdr:to>
      <xdr:col>9</xdr:col>
      <xdr:colOff>1245672</xdr:colOff>
      <xdr:row>23</xdr:row>
      <xdr:rowOff>510887</xdr:rowOff>
    </xdr:to>
    <xdr:sp macro="" textlink="">
      <xdr:nvSpPr>
        <xdr:cNvPr id="17" name="Seta para a Direita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1630397" y="9912186"/>
          <a:ext cx="160811" cy="1237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1056410</xdr:colOff>
      <xdr:row>24</xdr:row>
      <xdr:rowOff>512124</xdr:rowOff>
    </xdr:from>
    <xdr:to>
      <xdr:col>9</xdr:col>
      <xdr:colOff>1229592</xdr:colOff>
      <xdr:row>24</xdr:row>
      <xdr:rowOff>635826</xdr:rowOff>
    </xdr:to>
    <xdr:sp macro="" textlink="">
      <xdr:nvSpPr>
        <xdr:cNvPr id="22" name="Seta para a Direita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1620501" y="11370624"/>
          <a:ext cx="173182" cy="12370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1079913</xdr:colOff>
      <xdr:row>25</xdr:row>
      <xdr:rowOff>719941</xdr:rowOff>
    </xdr:from>
    <xdr:to>
      <xdr:col>9</xdr:col>
      <xdr:colOff>1253094</xdr:colOff>
      <xdr:row>25</xdr:row>
      <xdr:rowOff>843643</xdr:rowOff>
    </xdr:to>
    <xdr:sp macro="" textlink="">
      <xdr:nvSpPr>
        <xdr:cNvPr id="28" name="Seta para a Direita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11644004" y="12496305"/>
          <a:ext cx="173181" cy="12370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585107</xdr:colOff>
      <xdr:row>76</xdr:row>
      <xdr:rowOff>982189</xdr:rowOff>
    </xdr:from>
    <xdr:to>
      <xdr:col>9</xdr:col>
      <xdr:colOff>732682</xdr:colOff>
      <xdr:row>76</xdr:row>
      <xdr:rowOff>1088572</xdr:rowOff>
    </xdr:to>
    <xdr:sp macro="" textlink="">
      <xdr:nvSpPr>
        <xdr:cNvPr id="29" name="Seta para a direita 26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12137571" y="33952296"/>
          <a:ext cx="147575" cy="1063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pt-BR" sz="1100"/>
        </a:p>
      </xdr:txBody>
    </xdr:sp>
    <xdr:clientData/>
  </xdr:twoCellAnchor>
  <xdr:twoCellAnchor>
    <xdr:from>
      <xdr:col>5</xdr:col>
      <xdr:colOff>470065</xdr:colOff>
      <xdr:row>79</xdr:row>
      <xdr:rowOff>383474</xdr:rowOff>
    </xdr:from>
    <xdr:to>
      <xdr:col>5</xdr:col>
      <xdr:colOff>765340</xdr:colOff>
      <xdr:row>79</xdr:row>
      <xdr:rowOff>469199</xdr:rowOff>
    </xdr:to>
    <xdr:sp macro="" textlink="">
      <xdr:nvSpPr>
        <xdr:cNvPr id="32" name="Seta para a direita 19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5640779" y="31296429"/>
          <a:ext cx="295275" cy="857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192975</xdr:colOff>
      <xdr:row>76</xdr:row>
      <xdr:rowOff>420583</xdr:rowOff>
    </xdr:from>
    <xdr:to>
      <xdr:col>2</xdr:col>
      <xdr:colOff>428007</xdr:colOff>
      <xdr:row>76</xdr:row>
      <xdr:rowOff>604898</xdr:rowOff>
    </xdr:to>
    <xdr:sp macro="" textlink="">
      <xdr:nvSpPr>
        <xdr:cNvPr id="33" name="Seta para a direita 5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 flipV="1">
          <a:off x="2193225" y="33390690"/>
          <a:ext cx="235032" cy="1843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517071</xdr:colOff>
      <xdr:row>163</xdr:row>
      <xdr:rowOff>27214</xdr:rowOff>
    </xdr:from>
    <xdr:to>
      <xdr:col>11</xdr:col>
      <xdr:colOff>1090724</xdr:colOff>
      <xdr:row>163</xdr:row>
      <xdr:rowOff>324564</xdr:rowOff>
    </xdr:to>
    <xdr:sp macro="" textlink="">
      <xdr:nvSpPr>
        <xdr:cNvPr id="34" name="Seta para a direita 14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12845142" y="69532500"/>
          <a:ext cx="573653" cy="297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1762125</xdr:colOff>
          <xdr:row>2</xdr:row>
          <xdr:rowOff>276225</xdr:rowOff>
        </xdr:from>
        <xdr:to>
          <xdr:col>6</xdr:col>
          <xdr:colOff>552450</xdr:colOff>
          <xdr:row>3</xdr:row>
          <xdr:rowOff>371475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                                                                                      NRS (Núcleo de Responsabilidade social)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1009650</xdr:colOff>
          <xdr:row>2</xdr:row>
          <xdr:rowOff>342900</xdr:rowOff>
        </xdr:from>
        <xdr:to>
          <xdr:col>11</xdr:col>
          <xdr:colOff>342900</xdr:colOff>
          <xdr:row>3</xdr:row>
          <xdr:rowOff>314325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NCA (Núcleo de Cultura e Arte)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1619250</xdr:colOff>
          <xdr:row>2</xdr:row>
          <xdr:rowOff>257175</xdr:rowOff>
        </xdr:from>
        <xdr:to>
          <xdr:col>12</xdr:col>
          <xdr:colOff>1628775</xdr:colOff>
          <xdr:row>3</xdr:row>
          <xdr:rowOff>409575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                                                                        NVMA (Núcleo de Valorização do Meio Ambiente)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2190750</xdr:colOff>
          <xdr:row>2</xdr:row>
          <xdr:rowOff>276225</xdr:rowOff>
        </xdr:from>
        <xdr:to>
          <xdr:col>9</xdr:col>
          <xdr:colOff>523875</xdr:colOff>
          <xdr:row>3</xdr:row>
          <xdr:rowOff>371475</xdr:rowOff>
        </xdr:to>
        <xdr:sp macro="" textlink="">
          <xdr:nvSpPr>
            <xdr:cNvPr id="1049" name="Check Box 25" descr="                                                                                                                                     &#10;&#10;NAPPS (Núcleo de Apoio Psicopedagógico e Social ao Discente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                                                  NAPPS (Núcleo de Apoio Psicopedagógico e Social ao Discente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1066800</xdr:colOff>
          <xdr:row>2</xdr:row>
          <xdr:rowOff>266700</xdr:rowOff>
        </xdr:from>
        <xdr:to>
          <xdr:col>7</xdr:col>
          <xdr:colOff>1504950</xdr:colOff>
          <xdr:row>3</xdr:row>
          <xdr:rowOff>390525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                                                                                                               NDH (Núcleo de Direitos Humanos)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</xdr:row>
          <xdr:rowOff>342900</xdr:rowOff>
        </xdr:from>
        <xdr:to>
          <xdr:col>5</xdr:col>
          <xdr:colOff>152400</xdr:colOff>
          <xdr:row>3</xdr:row>
          <xdr:rowOff>314325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Não há parcerias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24</xdr:row>
          <xdr:rowOff>819150</xdr:rowOff>
        </xdr:from>
        <xdr:to>
          <xdr:col>12</xdr:col>
          <xdr:colOff>304800</xdr:colOff>
          <xdr:row>25</xdr:row>
          <xdr:rowOff>342900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Atitudinal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25</xdr:row>
          <xdr:rowOff>190500</xdr:rowOff>
        </xdr:from>
        <xdr:to>
          <xdr:col>12</xdr:col>
          <xdr:colOff>304800</xdr:colOff>
          <xdr:row>25</xdr:row>
          <xdr:rowOff>628650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Arquitetônica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25</xdr:row>
          <xdr:rowOff>466725</xdr:rowOff>
        </xdr:from>
        <xdr:to>
          <xdr:col>11</xdr:col>
          <xdr:colOff>1524000</xdr:colOff>
          <xdr:row>25</xdr:row>
          <xdr:rowOff>1000125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Metodológica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25</xdr:row>
          <xdr:rowOff>819150</xdr:rowOff>
        </xdr:from>
        <xdr:to>
          <xdr:col>12</xdr:col>
          <xdr:colOff>295275</xdr:colOff>
          <xdr:row>25</xdr:row>
          <xdr:rowOff>1257300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1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Instrumental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25</xdr:row>
          <xdr:rowOff>523875</xdr:rowOff>
        </xdr:from>
        <xdr:to>
          <xdr:col>13</xdr:col>
          <xdr:colOff>19050</xdr:colOff>
          <xdr:row>25</xdr:row>
          <xdr:rowOff>952500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1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Natural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25</xdr:row>
          <xdr:rowOff>228600</xdr:rowOff>
        </xdr:from>
        <xdr:to>
          <xdr:col>13</xdr:col>
          <xdr:colOff>19050</xdr:colOff>
          <xdr:row>25</xdr:row>
          <xdr:rowOff>657225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1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Nas comunicações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24</xdr:row>
          <xdr:rowOff>838200</xdr:rowOff>
        </xdr:from>
        <xdr:to>
          <xdr:col>13</xdr:col>
          <xdr:colOff>28575</xdr:colOff>
          <xdr:row>25</xdr:row>
          <xdr:rowOff>361950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1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Programática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627530</xdr:colOff>
      <xdr:row>26</xdr:row>
      <xdr:rowOff>941294</xdr:rowOff>
    </xdr:from>
    <xdr:to>
      <xdr:col>5</xdr:col>
      <xdr:colOff>825620</xdr:colOff>
      <xdr:row>26</xdr:row>
      <xdr:rowOff>1049658</xdr:rowOff>
    </xdr:to>
    <xdr:sp macro="" textlink="">
      <xdr:nvSpPr>
        <xdr:cNvPr id="45" name="Seta para a direita 12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6689912" y="13760823"/>
          <a:ext cx="198090" cy="10836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679557</xdr:colOff>
      <xdr:row>51</xdr:row>
      <xdr:rowOff>872457</xdr:rowOff>
    </xdr:from>
    <xdr:to>
      <xdr:col>7</xdr:col>
      <xdr:colOff>979714</xdr:colOff>
      <xdr:row>51</xdr:row>
      <xdr:rowOff>1034143</xdr:rowOff>
    </xdr:to>
    <xdr:sp macro="" textlink="">
      <xdr:nvSpPr>
        <xdr:cNvPr id="12" name="Seta para a direita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0762450" y="28494957"/>
          <a:ext cx="300157" cy="16168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517072</xdr:colOff>
      <xdr:row>51</xdr:row>
      <xdr:rowOff>993322</xdr:rowOff>
    </xdr:from>
    <xdr:to>
      <xdr:col>9</xdr:col>
      <xdr:colOff>830037</xdr:colOff>
      <xdr:row>51</xdr:row>
      <xdr:rowOff>1156607</xdr:rowOff>
    </xdr:to>
    <xdr:sp macro="" textlink="">
      <xdr:nvSpPr>
        <xdr:cNvPr id="13" name="Seta para a direita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13403036" y="28615822"/>
          <a:ext cx="312965" cy="16328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2775857</xdr:colOff>
      <xdr:row>52</xdr:row>
      <xdr:rowOff>284512</xdr:rowOff>
    </xdr:from>
    <xdr:to>
      <xdr:col>0</xdr:col>
      <xdr:colOff>3030682</xdr:colOff>
      <xdr:row>52</xdr:row>
      <xdr:rowOff>444086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 flipV="1">
          <a:off x="2775857" y="29601720"/>
          <a:ext cx="254825" cy="15957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394608</xdr:colOff>
      <xdr:row>55</xdr:row>
      <xdr:rowOff>436737</xdr:rowOff>
    </xdr:from>
    <xdr:to>
      <xdr:col>5</xdr:col>
      <xdr:colOff>625930</xdr:colOff>
      <xdr:row>55</xdr:row>
      <xdr:rowOff>585107</xdr:rowOff>
    </xdr:to>
    <xdr:sp macro="" textlink="">
      <xdr:nvSpPr>
        <xdr:cNvPr id="7" name="Seta para a direita 24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579179" y="29923416"/>
          <a:ext cx="231322" cy="14837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591947</xdr:colOff>
      <xdr:row>67</xdr:row>
      <xdr:rowOff>247402</xdr:rowOff>
    </xdr:from>
    <xdr:to>
      <xdr:col>4</xdr:col>
      <xdr:colOff>717467</xdr:colOff>
      <xdr:row>67</xdr:row>
      <xdr:rowOff>400671</xdr:rowOff>
    </xdr:to>
    <xdr:sp macro="" textlink="">
      <xdr:nvSpPr>
        <xdr:cNvPr id="2" name="Seta para Baix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 flipH="1">
          <a:off x="6393538" y="36516623"/>
          <a:ext cx="125520" cy="15326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148443</xdr:colOff>
      <xdr:row>54</xdr:row>
      <xdr:rowOff>272143</xdr:rowOff>
    </xdr:from>
    <xdr:to>
      <xdr:col>3</xdr:col>
      <xdr:colOff>443718</xdr:colOff>
      <xdr:row>54</xdr:row>
      <xdr:rowOff>357868</xdr:rowOff>
    </xdr:to>
    <xdr:sp macro="" textlink="">
      <xdr:nvSpPr>
        <xdr:cNvPr id="9" name="Seta para a direita 19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5220196" y="30356299"/>
          <a:ext cx="295275" cy="857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276103</xdr:colOff>
      <xdr:row>53</xdr:row>
      <xdr:rowOff>449284</xdr:rowOff>
    </xdr:from>
    <xdr:to>
      <xdr:col>3</xdr:col>
      <xdr:colOff>571378</xdr:colOff>
      <xdr:row>53</xdr:row>
      <xdr:rowOff>535009</xdr:rowOff>
    </xdr:to>
    <xdr:sp macro="" textlink="">
      <xdr:nvSpPr>
        <xdr:cNvPr id="10" name="Seta para a direita 1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5347856" y="29890193"/>
          <a:ext cx="295275" cy="857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3" Type="http://schemas.openxmlformats.org/officeDocument/2006/relationships/hyperlink" Target="https://www.unifev.edu.br/site/docs/documentos/2583.pdf" TargetMode="Externa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" Type="http://schemas.openxmlformats.org/officeDocument/2006/relationships/hyperlink" Target="https://unifev.edu.br/site/docs/documentos/4363.pdf" TargetMode="External"/><Relationship Id="rId16" Type="http://schemas.openxmlformats.org/officeDocument/2006/relationships/ctrlProp" Target="../ctrlProps/ctrlProp10.xml"/><Relationship Id="rId20" Type="http://schemas.openxmlformats.org/officeDocument/2006/relationships/ctrlProp" Target="../ctrlProps/ctrlProp14.xml"/><Relationship Id="rId1" Type="http://schemas.openxmlformats.org/officeDocument/2006/relationships/hyperlink" Target="https://www.unifev.edu.br/site/docs/documentos/1402.pdf" TargetMode="External"/><Relationship Id="rId6" Type="http://schemas.openxmlformats.org/officeDocument/2006/relationships/vmlDrawing" Target="../drawings/vmlDrawing1.vml"/><Relationship Id="rId11" Type="http://schemas.openxmlformats.org/officeDocument/2006/relationships/ctrlProp" Target="../ctrlProps/ctrlProp5.xml"/><Relationship Id="rId5" Type="http://schemas.openxmlformats.org/officeDocument/2006/relationships/drawing" Target="../drawings/drawing1.xml"/><Relationship Id="rId15" Type="http://schemas.openxmlformats.org/officeDocument/2006/relationships/ctrlProp" Target="../ctrlProps/ctrlProp9.xml"/><Relationship Id="rId10" Type="http://schemas.openxmlformats.org/officeDocument/2006/relationships/ctrlProp" Target="../ctrlProps/ctrlProp4.xml"/><Relationship Id="rId19" Type="http://schemas.openxmlformats.org/officeDocument/2006/relationships/ctrlProp" Target="../ctrlProps/ctrlProp13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75"/>
  <sheetViews>
    <sheetView topLeftCell="A86" zoomScale="70" zoomScaleNormal="70" workbookViewId="0">
      <selection activeCell="AC50" sqref="AC50"/>
    </sheetView>
  </sheetViews>
  <sheetFormatPr defaultColWidth="10.42578125" defaultRowHeight="24" customHeight="1" x14ac:dyDescent="0.25"/>
  <cols>
    <col min="1" max="1" width="23.42578125" customWidth="1"/>
    <col min="2" max="2" width="32.28515625" customWidth="1"/>
    <col min="3" max="3" width="42.140625" customWidth="1"/>
    <col min="4" max="4" width="24.7109375" customWidth="1"/>
    <col min="5" max="5" width="21.5703125" customWidth="1"/>
    <col min="6" max="6" width="19.42578125" customWidth="1"/>
    <col min="7" max="7" width="18.28515625" customWidth="1"/>
    <col min="8" max="8" width="41.42578125" style="9" customWidth="1"/>
    <col min="9" max="9" width="14.140625" customWidth="1"/>
    <col min="10" max="10" width="11.7109375" customWidth="1"/>
    <col min="11" max="11" width="13.28515625" customWidth="1"/>
    <col min="12" max="14" width="13.28515625" style="16" customWidth="1"/>
    <col min="15" max="19" width="13.28515625" customWidth="1"/>
    <col min="20" max="20" width="8" customWidth="1"/>
    <col min="21" max="21" width="29" customWidth="1"/>
    <col min="22" max="23" width="11.28515625" customWidth="1"/>
    <col min="24" max="24" width="24.5703125" customWidth="1"/>
    <col min="25" max="25" width="17.85546875" style="1" customWidth="1"/>
    <col min="26" max="26" width="18.140625" style="2" customWidth="1"/>
    <col min="27" max="27" width="17.28515625" style="8" customWidth="1"/>
    <col min="28" max="28" width="20.85546875" style="2" customWidth="1"/>
    <col min="29" max="29" width="19" customWidth="1"/>
    <col min="31" max="31" width="29" customWidth="1"/>
    <col min="32" max="33" width="11.28515625" customWidth="1"/>
    <col min="34" max="34" width="24.5703125" customWidth="1"/>
    <col min="35" max="35" width="17.85546875" style="1" customWidth="1"/>
    <col min="36" max="36" width="18.140625" style="2" customWidth="1"/>
    <col min="37" max="37" width="17.28515625" style="8" customWidth="1"/>
    <col min="38" max="38" width="20.85546875" style="2" customWidth="1"/>
    <col min="39" max="39" width="19" customWidth="1"/>
    <col min="41" max="41" width="15.140625" customWidth="1"/>
    <col min="45" max="45" width="35.42578125" customWidth="1"/>
    <col min="46" max="46" width="13.140625" customWidth="1"/>
    <col min="47" max="47" width="15" customWidth="1"/>
    <col min="48" max="48" width="19" customWidth="1"/>
    <col min="50" max="50" width="14.140625" style="16" customWidth="1"/>
    <col min="51" max="51" width="13.85546875" style="16" customWidth="1"/>
    <col min="52" max="52" width="15.28515625" customWidth="1"/>
    <col min="53" max="53" width="15.140625" customWidth="1"/>
  </cols>
  <sheetData>
    <row r="1" spans="1:54" ht="74.25" customHeight="1" thickBot="1" x14ac:dyDescent="0.3">
      <c r="A1" s="314" t="s">
        <v>0</v>
      </c>
      <c r="B1" s="315"/>
      <c r="C1" s="305"/>
      <c r="D1" s="305"/>
      <c r="E1" s="305"/>
      <c r="F1" s="315"/>
      <c r="G1" s="305"/>
      <c r="H1" s="315"/>
      <c r="I1" s="315"/>
      <c r="J1" s="315"/>
      <c r="K1" s="315"/>
      <c r="L1" s="315"/>
      <c r="M1" s="315"/>
      <c r="N1" s="315"/>
      <c r="O1" s="315"/>
      <c r="P1" s="305"/>
      <c r="Q1" s="305"/>
      <c r="R1" s="305"/>
      <c r="S1" s="305"/>
      <c r="T1" s="305"/>
      <c r="U1" s="315"/>
      <c r="V1" s="315"/>
      <c r="W1" s="315"/>
      <c r="X1" s="315"/>
      <c r="Y1" s="315"/>
      <c r="Z1" s="315"/>
      <c r="AA1" s="315"/>
      <c r="AB1" s="315"/>
      <c r="AC1" s="306"/>
      <c r="AD1" s="90"/>
      <c r="AE1" s="304" t="s">
        <v>76</v>
      </c>
      <c r="AF1" s="305"/>
      <c r="AG1" s="305"/>
      <c r="AH1" s="305"/>
      <c r="AI1" s="305"/>
      <c r="AJ1" s="305"/>
      <c r="AK1" s="305"/>
      <c r="AL1" s="305"/>
      <c r="AM1" s="305"/>
      <c r="AN1" s="305"/>
      <c r="AO1" s="305"/>
      <c r="AP1" s="305"/>
      <c r="AQ1" s="305"/>
      <c r="AR1" s="305"/>
      <c r="AS1" s="305"/>
      <c r="AT1" s="305"/>
      <c r="AU1" s="305"/>
      <c r="AV1" s="305"/>
      <c r="AW1" s="305"/>
      <c r="AX1" s="305"/>
      <c r="AY1" s="305"/>
      <c r="AZ1" s="305"/>
      <c r="BA1" s="306"/>
      <c r="BB1" s="90"/>
    </row>
    <row r="2" spans="1:54" ht="36.75" customHeight="1" thickBot="1" x14ac:dyDescent="0.3">
      <c r="A2" s="63" t="s">
        <v>61</v>
      </c>
      <c r="B2" s="63" t="s">
        <v>61</v>
      </c>
      <c r="C2" s="63" t="s">
        <v>203</v>
      </c>
      <c r="D2" s="64" t="s">
        <v>5</v>
      </c>
      <c r="E2" s="137" t="s">
        <v>11</v>
      </c>
      <c r="F2" s="65"/>
      <c r="G2" s="66" t="s">
        <v>19</v>
      </c>
      <c r="H2" s="307" t="s">
        <v>20</v>
      </c>
      <c r="I2" s="308"/>
      <c r="J2" s="308"/>
      <c r="K2" s="308"/>
      <c r="L2" s="308"/>
      <c r="M2" s="308"/>
      <c r="N2" s="308"/>
      <c r="O2" s="308"/>
      <c r="P2" s="309"/>
      <c r="Q2" s="67"/>
      <c r="R2" s="67"/>
      <c r="S2" s="67"/>
      <c r="T2" s="22"/>
      <c r="U2" s="316" t="s">
        <v>95</v>
      </c>
      <c r="V2" s="317"/>
      <c r="W2" s="317"/>
      <c r="X2" s="317"/>
      <c r="Y2" s="317"/>
      <c r="Z2" s="317"/>
      <c r="AA2" s="317"/>
      <c r="AB2" s="317"/>
      <c r="AC2" s="318"/>
      <c r="AD2" s="90"/>
      <c r="AE2" s="301" t="s">
        <v>96</v>
      </c>
      <c r="AF2" s="302"/>
      <c r="AG2" s="302"/>
      <c r="AH2" s="302"/>
      <c r="AI2" s="302"/>
      <c r="AJ2" s="302"/>
      <c r="AK2" s="302"/>
      <c r="AL2" s="302"/>
      <c r="AM2" s="303"/>
      <c r="AN2" s="22"/>
      <c r="AO2" s="23" t="s">
        <v>102</v>
      </c>
      <c r="AP2" s="22"/>
      <c r="AQ2" s="22"/>
      <c r="AR2" s="22"/>
      <c r="AS2" s="307" t="s">
        <v>20</v>
      </c>
      <c r="AT2" s="308"/>
      <c r="AU2" s="308"/>
      <c r="AV2" s="308"/>
      <c r="AW2" s="308"/>
      <c r="AX2" s="308"/>
      <c r="AY2" s="308"/>
      <c r="AZ2" s="308"/>
      <c r="BA2" s="309"/>
      <c r="BB2" s="90"/>
    </row>
    <row r="3" spans="1:54" ht="80.25" customHeight="1" thickBot="1" x14ac:dyDescent="0.3">
      <c r="A3" s="68" t="s">
        <v>62</v>
      </c>
      <c r="B3" s="68" t="s">
        <v>62</v>
      </c>
      <c r="C3" s="68" t="s">
        <v>202</v>
      </c>
      <c r="D3" s="69" t="s">
        <v>6</v>
      </c>
      <c r="E3" s="138" t="s">
        <v>12</v>
      </c>
      <c r="F3" s="70" t="s">
        <v>22</v>
      </c>
      <c r="G3" s="54" t="s">
        <v>18</v>
      </c>
      <c r="H3" s="85" t="s">
        <v>129</v>
      </c>
      <c r="I3" s="86" t="s">
        <v>143</v>
      </c>
      <c r="J3" s="86" t="s">
        <v>142</v>
      </c>
      <c r="K3" s="60" t="s">
        <v>126</v>
      </c>
      <c r="L3" s="60" t="s">
        <v>144</v>
      </c>
      <c r="M3" s="60" t="s">
        <v>145</v>
      </c>
      <c r="N3" s="60" t="s">
        <v>127</v>
      </c>
      <c r="O3" s="60" t="s">
        <v>128</v>
      </c>
      <c r="P3" s="61" t="s">
        <v>132</v>
      </c>
      <c r="Q3" s="67"/>
      <c r="R3" s="67"/>
      <c r="S3" s="67"/>
      <c r="T3" s="22"/>
      <c r="U3" s="10" t="s">
        <v>97</v>
      </c>
      <c r="V3" s="11"/>
      <c r="W3" s="11" t="s">
        <v>98</v>
      </c>
      <c r="X3" s="12" t="s">
        <v>99</v>
      </c>
      <c r="Y3" s="13" t="s">
        <v>56</v>
      </c>
      <c r="Z3" s="14" t="s">
        <v>57</v>
      </c>
      <c r="AA3" s="15" t="s">
        <v>60</v>
      </c>
      <c r="AB3" s="15" t="s">
        <v>58</v>
      </c>
      <c r="AC3" s="11" t="s">
        <v>59</v>
      </c>
      <c r="AD3" s="90"/>
      <c r="AE3" s="10" t="s">
        <v>97</v>
      </c>
      <c r="AF3" s="11"/>
      <c r="AG3" s="11" t="s">
        <v>98</v>
      </c>
      <c r="AH3" s="12" t="s">
        <v>99</v>
      </c>
      <c r="AI3" s="13" t="s">
        <v>56</v>
      </c>
      <c r="AJ3" s="14" t="s">
        <v>57</v>
      </c>
      <c r="AK3" s="15" t="s">
        <v>60</v>
      </c>
      <c r="AL3" s="15" t="s">
        <v>58</v>
      </c>
      <c r="AM3" s="11" t="s">
        <v>59</v>
      </c>
      <c r="AN3" s="22"/>
      <c r="AO3" s="24" t="s">
        <v>103</v>
      </c>
      <c r="AP3" s="22"/>
      <c r="AQ3" s="22"/>
      <c r="AR3" s="22"/>
      <c r="AS3" s="59" t="s">
        <v>129</v>
      </c>
      <c r="AT3" s="60" t="s">
        <v>143</v>
      </c>
      <c r="AU3" s="60" t="s">
        <v>142</v>
      </c>
      <c r="AV3" s="60" t="s">
        <v>126</v>
      </c>
      <c r="AW3" s="60" t="s">
        <v>163</v>
      </c>
      <c r="AX3" s="60" t="s">
        <v>145</v>
      </c>
      <c r="AY3" s="60" t="s">
        <v>127</v>
      </c>
      <c r="AZ3" s="60" t="s">
        <v>128</v>
      </c>
      <c r="BA3" s="61" t="s">
        <v>132</v>
      </c>
      <c r="BB3" s="90"/>
    </row>
    <row r="4" spans="1:54" ht="57.75" customHeight="1" thickBot="1" x14ac:dyDescent="0.3">
      <c r="A4" s="227" t="s">
        <v>51</v>
      </c>
      <c r="B4" s="227" t="s">
        <v>51</v>
      </c>
      <c r="C4" s="71"/>
      <c r="D4" s="72" t="s">
        <v>73</v>
      </c>
      <c r="E4" s="139" t="s">
        <v>13</v>
      </c>
      <c r="F4" s="70" t="s">
        <v>23</v>
      </c>
      <c r="G4" s="22"/>
      <c r="H4" s="87" t="s">
        <v>236</v>
      </c>
      <c r="I4" s="88">
        <f>J4/60</f>
        <v>0.86499999999999999</v>
      </c>
      <c r="J4" s="232">
        <v>51.9</v>
      </c>
      <c r="K4" s="31">
        <f>Proposta!L30</f>
        <v>0</v>
      </c>
      <c r="L4" s="73" t="e">
        <f t="shared" ref="L4:L9" si="0">VLOOKUP(K4,$H$4:$I$30,2,FALSE)</f>
        <v>#N/A</v>
      </c>
      <c r="M4" s="74">
        <f>HOUR(N4)*60+MINUTE(N4)</f>
        <v>0</v>
      </c>
      <c r="N4" s="75">
        <f>Proposta!G30</f>
        <v>0</v>
      </c>
      <c r="O4" s="33" t="e">
        <f>M4*L4</f>
        <v>#N/A</v>
      </c>
      <c r="P4" s="34">
        <f>IF(ISERROR(O4),0,O4)</f>
        <v>0</v>
      </c>
      <c r="Q4" s="76"/>
      <c r="R4" s="76"/>
      <c r="S4" s="76"/>
      <c r="T4" s="22"/>
      <c r="U4" s="25">
        <f>Proposta!H30</f>
        <v>0</v>
      </c>
      <c r="V4" s="25">
        <f>Proposta!J30</f>
        <v>0</v>
      </c>
      <c r="W4" s="26">
        <f>Proposta!A30</f>
        <v>0</v>
      </c>
      <c r="X4" s="231" t="b">
        <f>IF(V4="Graduando",0,IF(V4="Graduado",50,IF(V4="Especialista",60,IF(V4="Mestre",70,IF(V4="Doutor",80,IF(V4="MÉDICO",120,IF(V4="MÉDICO ESPECIALISTA",140,IF(V4="MÉDICO MESTRE",160,IF(V4="MÉDICO DOUTOR",180)))))))))</f>
        <v>0</v>
      </c>
      <c r="Y4" s="28">
        <f>SUM(Proposta!G30)*24</f>
        <v>0</v>
      </c>
      <c r="Z4" s="27" t="str">
        <f>IF(AA4="SIM",(X4*Y4),"0")</f>
        <v>0</v>
      </c>
      <c r="AA4" s="29">
        <f>Proposta!I30</f>
        <v>0</v>
      </c>
      <c r="AB4" s="27">
        <f>Proposta!K30</f>
        <v>0</v>
      </c>
      <c r="AC4" s="77" t="b">
        <f>IF(AB4="EXTERNO",(Z4*20%),IF(AB4="UNIFEV",(Z4*65.85%)))</f>
        <v>0</v>
      </c>
      <c r="AD4" s="91"/>
      <c r="AE4" s="62">
        <f>'Relatório final.'!B22</f>
        <v>0</v>
      </c>
      <c r="AF4" s="25">
        <f>'Relatório final.'!J22</f>
        <v>0</v>
      </c>
      <c r="AG4" s="26">
        <f>Proposta!L30</f>
        <v>0</v>
      </c>
      <c r="AH4" s="231" t="b">
        <f>IF(AF4="Graduando",0,IF(AF4="Graduado",50,IF(AF4="Especialista",60,IF(AF4="Mestre",70,IF(AF4="Doutor",80,IF(AF4="Médico",120,IF(AF4="Médico especialista",140,IF(AF4="Médico mestre",160,IF(AF4="Médico doutor",180)))))))))</f>
        <v>0</v>
      </c>
      <c r="AI4" s="28">
        <f>'Relatório final.'!G22*24</f>
        <v>0</v>
      </c>
      <c r="AJ4" s="27" t="str">
        <f>IF(AK4="SIM",(AH4*AI4),"0")</f>
        <v>0</v>
      </c>
      <c r="AK4" s="29">
        <f>'Relatório final.'!I22</f>
        <v>0</v>
      </c>
      <c r="AL4" s="27">
        <f>'Relatório final.'!K22</f>
        <v>0</v>
      </c>
      <c r="AM4" s="27" t="b">
        <f>IF(AL4="EXTERNO",(AJ4*20%),IF(AL4="UNIFEV",(AJ4*65.85%)))</f>
        <v>0</v>
      </c>
      <c r="AN4" s="22"/>
      <c r="AO4" s="30"/>
      <c r="AP4" s="22"/>
      <c r="AQ4" s="22"/>
      <c r="AR4" s="22"/>
      <c r="AS4" s="87" t="s">
        <v>236</v>
      </c>
      <c r="AT4" s="98">
        <f>AU4/60</f>
        <v>0.86499999999999999</v>
      </c>
      <c r="AU4" s="232">
        <v>51.9</v>
      </c>
      <c r="AV4" s="43">
        <f>'Relatório final.'!L22</f>
        <v>0</v>
      </c>
      <c r="AW4" s="32" t="e">
        <f t="shared" ref="AW4:AW9" si="1">VLOOKUP(AV4,$AS$4:$AT$30,2,FALSE)</f>
        <v>#N/A</v>
      </c>
      <c r="AX4" s="74">
        <f>HOUR(AY4)*60+MINUTE(AY4)</f>
        <v>0</v>
      </c>
      <c r="AY4" s="75">
        <f>'Relatório final.'!G22</f>
        <v>0</v>
      </c>
      <c r="AZ4" s="33" t="e">
        <f>AX4*AW4</f>
        <v>#N/A</v>
      </c>
      <c r="BA4" s="34">
        <f>IF(ISERROR(AZ4),0,AZ4)</f>
        <v>0</v>
      </c>
      <c r="BB4" s="90"/>
    </row>
    <row r="5" spans="1:54" ht="36.75" customHeight="1" thickBot="1" x14ac:dyDescent="0.3">
      <c r="A5" s="228">
        <v>0</v>
      </c>
      <c r="B5" s="229"/>
      <c r="C5" s="78"/>
      <c r="D5" s="78"/>
      <c r="E5" s="138" t="s">
        <v>104</v>
      </c>
      <c r="F5" s="70" t="s">
        <v>24</v>
      </c>
      <c r="G5" s="22"/>
      <c r="H5" s="89" t="s">
        <v>166</v>
      </c>
      <c r="I5" s="88">
        <f t="shared" ref="I5:I41" si="2">J5/60</f>
        <v>0.89439999999999986</v>
      </c>
      <c r="J5" s="232">
        <v>53.663999999999994</v>
      </c>
      <c r="K5" s="31">
        <f>Proposta!L31</f>
        <v>0</v>
      </c>
      <c r="L5" s="73" t="e">
        <f t="shared" si="0"/>
        <v>#N/A</v>
      </c>
      <c r="M5" s="74">
        <f t="shared" ref="M5:M47" si="3">HOUR(N5)*60+MINUTE(N5)</f>
        <v>0</v>
      </c>
      <c r="N5" s="75">
        <f>Proposta!G31</f>
        <v>0</v>
      </c>
      <c r="O5" s="33" t="e">
        <f t="shared" ref="O5:O47" si="4">M5*L5</f>
        <v>#N/A</v>
      </c>
      <c r="P5" s="34">
        <f t="shared" ref="P5:P47" si="5">IF(ISERROR(O5),0,O5)</f>
        <v>0</v>
      </c>
      <c r="Q5" s="76"/>
      <c r="R5" s="76"/>
      <c r="S5" s="76"/>
      <c r="T5" s="22"/>
      <c r="U5" s="25">
        <f>Proposta!H31</f>
        <v>0</v>
      </c>
      <c r="V5" s="25">
        <f>Proposta!J31</f>
        <v>0</v>
      </c>
      <c r="W5" s="26">
        <f>Proposta!A31</f>
        <v>0</v>
      </c>
      <c r="X5" s="231" t="b">
        <f t="shared" ref="X5:X43" si="6">IF(V5="Graduando",0,IF(V5="Graduado",50,IF(V5="Especialista",60,IF(V5="Mestre",70,IF(V5="Doutor",80,IF(V5="MÉDICO",120,IF(V5="MÉDICO ESPECIALISTA",140,IF(V5="MÉDICO MESTRE",160,IF(V5="MÉDICO DOUTOR",180)))))))))</f>
        <v>0</v>
      </c>
      <c r="Y5" s="28">
        <f>SUM(Proposta!G31)*24</f>
        <v>0</v>
      </c>
      <c r="Z5" s="27" t="str">
        <f t="shared" ref="Z5:Z43" si="7">IF(AA5="SIM",(X5*Y5),"0")</f>
        <v>0</v>
      </c>
      <c r="AA5" s="29">
        <f>Proposta!I31</f>
        <v>0</v>
      </c>
      <c r="AB5" s="27">
        <f>Proposta!K31</f>
        <v>0</v>
      </c>
      <c r="AC5" s="77" t="b">
        <f t="shared" ref="AC5:AC43" si="8">IF(AB5="EXTERNO",(Z5*20%),IF(AB5="UNIFEV",(Z5*65.85%)))</f>
        <v>0</v>
      </c>
      <c r="AD5" s="90"/>
      <c r="AE5" s="62">
        <f>'Relatório final.'!B23</f>
        <v>0</v>
      </c>
      <c r="AF5" s="25">
        <f>'Relatório final.'!J23</f>
        <v>0</v>
      </c>
      <c r="AG5" s="26">
        <f>Proposta!L31</f>
        <v>0</v>
      </c>
      <c r="AH5" s="231" t="b">
        <f t="shared" ref="AH5:AH34" si="9">IF(AF5="Graduando",0,IF(AF5="Graduado",50,IF(AF5="Especialista",60,IF(AF5="Mestre",70,IF(AF5="Doutor",80,IF(AF5="Médico",120,IF(AF5="Médico especialista",140,IF(AF5="Médico mestre",160,IF(AF5="Médico doutor",180)))))))))</f>
        <v>0</v>
      </c>
      <c r="AI5" s="28">
        <f>'Relatório final.'!G23*24</f>
        <v>0</v>
      </c>
      <c r="AJ5" s="27" t="str">
        <f t="shared" ref="AJ5:AJ34" si="10">IF(AK5="SIM",(AH5*AI5),"0")</f>
        <v>0</v>
      </c>
      <c r="AK5" s="29">
        <f>'Relatório final.'!I23</f>
        <v>0</v>
      </c>
      <c r="AL5" s="27">
        <f>'Relatório final.'!K23</f>
        <v>0</v>
      </c>
      <c r="AM5" s="27" t="b">
        <f t="shared" ref="AM5:AM34" si="11">IF(AL5="EXTERNO",(AJ5*20%),IF(AL5="UNIFEV",(AJ5*65.85%)))</f>
        <v>0</v>
      </c>
      <c r="AN5" s="22"/>
      <c r="AO5" s="22"/>
      <c r="AP5" s="22"/>
      <c r="AQ5" s="22"/>
      <c r="AR5" s="22"/>
      <c r="AS5" s="89" t="s">
        <v>166</v>
      </c>
      <c r="AT5" s="98">
        <f t="shared" ref="AT5:AT41" si="12">AU5/60</f>
        <v>0.89439999999999986</v>
      </c>
      <c r="AU5" s="232">
        <v>53.663999999999994</v>
      </c>
      <c r="AV5" s="43">
        <f>'Relatório final.'!L23</f>
        <v>0</v>
      </c>
      <c r="AW5" s="32" t="e">
        <f t="shared" si="1"/>
        <v>#N/A</v>
      </c>
      <c r="AX5" s="74">
        <f t="shared" ref="AX5:AX47" si="13">HOUR(AY5)*60+MINUTE(AY5)</f>
        <v>0</v>
      </c>
      <c r="AY5" s="75">
        <f>'Relatório final.'!G23</f>
        <v>0</v>
      </c>
      <c r="AZ5" s="33" t="e">
        <f t="shared" ref="AZ5:AZ47" si="14">AX5*AW5</f>
        <v>#N/A</v>
      </c>
      <c r="BA5" s="34">
        <f t="shared" ref="BA5:BA47" si="15">IF(ISERROR(AZ5),0,AZ5)</f>
        <v>0</v>
      </c>
      <c r="BB5" s="90"/>
    </row>
    <row r="6" spans="1:54" ht="36.75" customHeight="1" thickBot="1" x14ac:dyDescent="0.35">
      <c r="A6" s="228">
        <v>1</v>
      </c>
      <c r="B6" s="230" t="s">
        <v>146</v>
      </c>
      <c r="C6" s="100"/>
      <c r="D6" s="22"/>
      <c r="E6" s="140" t="s">
        <v>209</v>
      </c>
      <c r="F6" s="70" t="s">
        <v>25</v>
      </c>
      <c r="G6" s="22"/>
      <c r="H6" s="89" t="s">
        <v>167</v>
      </c>
      <c r="I6" s="88">
        <f t="shared" si="2"/>
        <v>0.5504</v>
      </c>
      <c r="J6" s="232">
        <v>33.024000000000001</v>
      </c>
      <c r="K6" s="31">
        <f>Proposta!L32</f>
        <v>0</v>
      </c>
      <c r="L6" s="73" t="e">
        <f t="shared" si="0"/>
        <v>#N/A</v>
      </c>
      <c r="M6" s="74">
        <f t="shared" si="3"/>
        <v>0</v>
      </c>
      <c r="N6" s="75">
        <f>Proposta!G32</f>
        <v>0</v>
      </c>
      <c r="O6" s="33" t="e">
        <f t="shared" si="4"/>
        <v>#N/A</v>
      </c>
      <c r="P6" s="34">
        <f t="shared" si="5"/>
        <v>0</v>
      </c>
      <c r="Q6" s="76"/>
      <c r="R6" s="76"/>
      <c r="S6" s="76"/>
      <c r="T6" s="22"/>
      <c r="U6" s="25">
        <f>Proposta!H32</f>
        <v>0</v>
      </c>
      <c r="V6" s="25">
        <f>Proposta!J32</f>
        <v>0</v>
      </c>
      <c r="W6" s="26">
        <f>Proposta!A32</f>
        <v>0</v>
      </c>
      <c r="X6" s="231" t="b">
        <f t="shared" si="6"/>
        <v>0</v>
      </c>
      <c r="Y6" s="28">
        <f>SUM(Proposta!G32)*24</f>
        <v>0</v>
      </c>
      <c r="Z6" s="27" t="str">
        <f t="shared" si="7"/>
        <v>0</v>
      </c>
      <c r="AA6" s="29">
        <f>Proposta!I32</f>
        <v>0</v>
      </c>
      <c r="AB6" s="27">
        <f>Proposta!K32</f>
        <v>0</v>
      </c>
      <c r="AC6" s="77" t="b">
        <f t="shared" si="8"/>
        <v>0</v>
      </c>
      <c r="AD6" s="90"/>
      <c r="AE6" s="62">
        <f>'Relatório final.'!B24</f>
        <v>0</v>
      </c>
      <c r="AF6" s="25">
        <f>'Relatório final.'!J24</f>
        <v>0</v>
      </c>
      <c r="AG6" s="26">
        <f>Proposta!L32</f>
        <v>0</v>
      </c>
      <c r="AH6" s="231" t="b">
        <f t="shared" si="9"/>
        <v>0</v>
      </c>
      <c r="AI6" s="28">
        <f>'Relatório final.'!G24*24</f>
        <v>0</v>
      </c>
      <c r="AJ6" s="27" t="str">
        <f t="shared" si="10"/>
        <v>0</v>
      </c>
      <c r="AK6" s="29">
        <f>'Relatório final.'!I24</f>
        <v>0</v>
      </c>
      <c r="AL6" s="27">
        <f>'Relatório final.'!K24</f>
        <v>0</v>
      </c>
      <c r="AM6" s="27" t="b">
        <f t="shared" si="11"/>
        <v>0</v>
      </c>
      <c r="AN6" s="22"/>
      <c r="AO6" s="22"/>
      <c r="AP6" s="22"/>
      <c r="AQ6" s="22"/>
      <c r="AR6" s="22"/>
      <c r="AS6" s="89" t="s">
        <v>167</v>
      </c>
      <c r="AT6" s="98">
        <f t="shared" si="12"/>
        <v>0.5504</v>
      </c>
      <c r="AU6" s="232">
        <v>33.024000000000001</v>
      </c>
      <c r="AV6" s="43">
        <f>'Relatório final.'!L24</f>
        <v>0</v>
      </c>
      <c r="AW6" s="32" t="e">
        <f t="shared" si="1"/>
        <v>#N/A</v>
      </c>
      <c r="AX6" s="74">
        <f t="shared" si="13"/>
        <v>0</v>
      </c>
      <c r="AY6" s="75">
        <f>'Relatório final.'!G24</f>
        <v>0</v>
      </c>
      <c r="AZ6" s="33" t="e">
        <f t="shared" si="14"/>
        <v>#N/A</v>
      </c>
      <c r="BA6" s="34">
        <f t="shared" si="15"/>
        <v>0</v>
      </c>
      <c r="BB6" s="90"/>
    </row>
    <row r="7" spans="1:54" ht="36.75" customHeight="1" thickBot="1" x14ac:dyDescent="0.35">
      <c r="A7" s="228">
        <v>2</v>
      </c>
      <c r="B7" s="124" t="s">
        <v>147</v>
      </c>
      <c r="C7" s="100" t="s">
        <v>177</v>
      </c>
      <c r="D7" s="22"/>
      <c r="E7" s="138" t="s">
        <v>210</v>
      </c>
      <c r="F7" s="70" t="s">
        <v>26</v>
      </c>
      <c r="G7" s="22"/>
      <c r="H7" s="89" t="s">
        <v>168</v>
      </c>
      <c r="I7" s="88">
        <f t="shared" si="2"/>
        <v>0.46659999999999996</v>
      </c>
      <c r="J7" s="232">
        <v>27.995999999999999</v>
      </c>
      <c r="K7" s="31">
        <f>Proposta!L33</f>
        <v>0</v>
      </c>
      <c r="L7" s="73" t="e">
        <f t="shared" si="0"/>
        <v>#N/A</v>
      </c>
      <c r="M7" s="74">
        <f t="shared" si="3"/>
        <v>0</v>
      </c>
      <c r="N7" s="75">
        <f>Proposta!G33</f>
        <v>0</v>
      </c>
      <c r="O7" s="33" t="e">
        <f t="shared" si="4"/>
        <v>#N/A</v>
      </c>
      <c r="P7" s="34">
        <f t="shared" si="5"/>
        <v>0</v>
      </c>
      <c r="Q7" s="76"/>
      <c r="R7" s="76"/>
      <c r="S7" s="76"/>
      <c r="T7" s="22"/>
      <c r="U7" s="25">
        <f>Proposta!H33</f>
        <v>0</v>
      </c>
      <c r="V7" s="25">
        <f>Proposta!J33</f>
        <v>0</v>
      </c>
      <c r="W7" s="26">
        <f>Proposta!A33</f>
        <v>0</v>
      </c>
      <c r="X7" s="231" t="b">
        <f t="shared" si="6"/>
        <v>0</v>
      </c>
      <c r="Y7" s="28">
        <f>SUM(Proposta!G33)*24</f>
        <v>0</v>
      </c>
      <c r="Z7" s="27" t="str">
        <f t="shared" si="7"/>
        <v>0</v>
      </c>
      <c r="AA7" s="29">
        <f>Proposta!I33</f>
        <v>0</v>
      </c>
      <c r="AB7" s="27">
        <f>Proposta!K33</f>
        <v>0</v>
      </c>
      <c r="AC7" s="77" t="b">
        <f t="shared" si="8"/>
        <v>0</v>
      </c>
      <c r="AD7" s="90"/>
      <c r="AE7" s="62">
        <f>'Relatório final.'!B25</f>
        <v>0</v>
      </c>
      <c r="AF7" s="25">
        <f>'Relatório final.'!J25</f>
        <v>0</v>
      </c>
      <c r="AG7" s="26">
        <f>Proposta!L33</f>
        <v>0</v>
      </c>
      <c r="AH7" s="231" t="b">
        <f t="shared" si="9"/>
        <v>0</v>
      </c>
      <c r="AI7" s="28">
        <f>'Relatório final.'!G25*24</f>
        <v>0</v>
      </c>
      <c r="AJ7" s="27" t="str">
        <f t="shared" si="10"/>
        <v>0</v>
      </c>
      <c r="AK7" s="29">
        <f>'Relatório final.'!I25</f>
        <v>0</v>
      </c>
      <c r="AL7" s="27">
        <f>'Relatório final.'!K25</f>
        <v>0</v>
      </c>
      <c r="AM7" s="27" t="b">
        <f t="shared" si="11"/>
        <v>0</v>
      </c>
      <c r="AN7" s="22"/>
      <c r="AO7" s="22"/>
      <c r="AP7" s="22"/>
      <c r="AQ7" s="22"/>
      <c r="AR7" s="22"/>
      <c r="AS7" s="89" t="s">
        <v>168</v>
      </c>
      <c r="AT7" s="98">
        <f t="shared" si="12"/>
        <v>0.46659999999999996</v>
      </c>
      <c r="AU7" s="232">
        <v>27.995999999999999</v>
      </c>
      <c r="AV7" s="43">
        <f>'Relatório final.'!L25</f>
        <v>0</v>
      </c>
      <c r="AW7" s="32" t="e">
        <f t="shared" si="1"/>
        <v>#N/A</v>
      </c>
      <c r="AX7" s="74">
        <f t="shared" si="13"/>
        <v>0</v>
      </c>
      <c r="AY7" s="75">
        <f>'Relatório final.'!G25</f>
        <v>0</v>
      </c>
      <c r="AZ7" s="33" t="e">
        <f t="shared" si="14"/>
        <v>#N/A</v>
      </c>
      <c r="BA7" s="34">
        <f t="shared" si="15"/>
        <v>0</v>
      </c>
      <c r="BB7" s="90"/>
    </row>
    <row r="8" spans="1:54" ht="53.25" customHeight="1" thickBot="1" x14ac:dyDescent="0.35">
      <c r="A8" s="116">
        <v>3</v>
      </c>
      <c r="B8" s="124" t="s">
        <v>148</v>
      </c>
      <c r="C8" s="100" t="s">
        <v>250</v>
      </c>
      <c r="D8" s="22"/>
      <c r="E8" s="22"/>
      <c r="F8" s="70" t="s">
        <v>116</v>
      </c>
      <c r="G8" s="22"/>
      <c r="H8" s="89" t="s">
        <v>120</v>
      </c>
      <c r="I8" s="88">
        <f t="shared" si="2"/>
        <v>0.45939999999999992</v>
      </c>
      <c r="J8" s="232">
        <v>27.563999999999997</v>
      </c>
      <c r="K8" s="31">
        <f>Proposta!L34</f>
        <v>0</v>
      </c>
      <c r="L8" s="73" t="e">
        <f t="shared" si="0"/>
        <v>#N/A</v>
      </c>
      <c r="M8" s="74">
        <f t="shared" si="3"/>
        <v>0</v>
      </c>
      <c r="N8" s="75">
        <f>Proposta!G34</f>
        <v>0</v>
      </c>
      <c r="O8" s="33" t="e">
        <f t="shared" si="4"/>
        <v>#N/A</v>
      </c>
      <c r="P8" s="34">
        <f t="shared" si="5"/>
        <v>0</v>
      </c>
      <c r="Q8" s="76"/>
      <c r="R8" s="76"/>
      <c r="S8" s="76"/>
      <c r="T8" s="22"/>
      <c r="U8" s="25">
        <f>Proposta!H34</f>
        <v>0</v>
      </c>
      <c r="V8" s="25">
        <f>Proposta!J34</f>
        <v>0</v>
      </c>
      <c r="W8" s="26">
        <f>Proposta!A34</f>
        <v>0</v>
      </c>
      <c r="X8" s="231" t="b">
        <f t="shared" si="6"/>
        <v>0</v>
      </c>
      <c r="Y8" s="28">
        <f>SUM(Proposta!G34)*24</f>
        <v>0</v>
      </c>
      <c r="Z8" s="27" t="str">
        <f t="shared" si="7"/>
        <v>0</v>
      </c>
      <c r="AA8" s="29">
        <f>Proposta!I34</f>
        <v>0</v>
      </c>
      <c r="AB8" s="27">
        <f>Proposta!K34</f>
        <v>0</v>
      </c>
      <c r="AC8" s="77" t="b">
        <f t="shared" si="8"/>
        <v>0</v>
      </c>
      <c r="AD8" s="90"/>
      <c r="AE8" s="62">
        <f>'Relatório final.'!B26</f>
        <v>0</v>
      </c>
      <c r="AF8" s="25">
        <f>'Relatório final.'!J26</f>
        <v>0</v>
      </c>
      <c r="AG8" s="26">
        <f>Proposta!L34</f>
        <v>0</v>
      </c>
      <c r="AH8" s="231" t="b">
        <f t="shared" si="9"/>
        <v>0</v>
      </c>
      <c r="AI8" s="28">
        <f>'Relatório final.'!G26*24</f>
        <v>0</v>
      </c>
      <c r="AJ8" s="27" t="str">
        <f t="shared" si="10"/>
        <v>0</v>
      </c>
      <c r="AK8" s="29">
        <f>'Relatório final.'!I26</f>
        <v>0</v>
      </c>
      <c r="AL8" s="27">
        <f>'Relatório final.'!K26</f>
        <v>0</v>
      </c>
      <c r="AM8" s="27" t="b">
        <f t="shared" si="11"/>
        <v>0</v>
      </c>
      <c r="AN8" s="22"/>
      <c r="AO8" s="22"/>
      <c r="AP8" s="22"/>
      <c r="AQ8" s="22"/>
      <c r="AR8" s="22"/>
      <c r="AS8" s="89" t="s">
        <v>120</v>
      </c>
      <c r="AT8" s="98">
        <f t="shared" si="12"/>
        <v>0.45939999999999992</v>
      </c>
      <c r="AU8" s="232">
        <v>27.563999999999997</v>
      </c>
      <c r="AV8" s="43">
        <f>'Relatório final.'!L26</f>
        <v>0</v>
      </c>
      <c r="AW8" s="32" t="e">
        <f t="shared" si="1"/>
        <v>#N/A</v>
      </c>
      <c r="AX8" s="74">
        <f t="shared" si="13"/>
        <v>0</v>
      </c>
      <c r="AY8" s="75">
        <f>'Relatório final.'!G26</f>
        <v>0</v>
      </c>
      <c r="AZ8" s="33" t="e">
        <f t="shared" si="14"/>
        <v>#N/A</v>
      </c>
      <c r="BA8" s="34">
        <f t="shared" si="15"/>
        <v>0</v>
      </c>
      <c r="BB8" s="90"/>
    </row>
    <row r="9" spans="1:54" ht="36.75" customHeight="1" thickBot="1" x14ac:dyDescent="0.35">
      <c r="A9" s="116">
        <v>4</v>
      </c>
      <c r="B9" s="125" t="s">
        <v>149</v>
      </c>
      <c r="C9" s="100" t="s">
        <v>251</v>
      </c>
      <c r="D9" s="22"/>
      <c r="E9" s="22"/>
      <c r="F9" s="70" t="s">
        <v>117</v>
      </c>
      <c r="G9" s="22"/>
      <c r="H9" s="89" t="s">
        <v>121</v>
      </c>
      <c r="I9" s="88">
        <f t="shared" si="2"/>
        <v>0.19980000000000001</v>
      </c>
      <c r="J9" s="232">
        <v>11.988</v>
      </c>
      <c r="K9" s="31">
        <f>Proposta!L35</f>
        <v>0</v>
      </c>
      <c r="L9" s="73" t="e">
        <f t="shared" si="0"/>
        <v>#N/A</v>
      </c>
      <c r="M9" s="74">
        <f t="shared" si="3"/>
        <v>0</v>
      </c>
      <c r="N9" s="75">
        <f>Proposta!G35</f>
        <v>0</v>
      </c>
      <c r="O9" s="33" t="e">
        <f t="shared" si="4"/>
        <v>#N/A</v>
      </c>
      <c r="P9" s="34">
        <f t="shared" si="5"/>
        <v>0</v>
      </c>
      <c r="Q9" s="76"/>
      <c r="R9" s="76"/>
      <c r="S9" s="76"/>
      <c r="T9" s="22"/>
      <c r="U9" s="25">
        <f>Proposta!H35</f>
        <v>0</v>
      </c>
      <c r="V9" s="25">
        <f>Proposta!J35</f>
        <v>0</v>
      </c>
      <c r="W9" s="26">
        <f>Proposta!A35</f>
        <v>0</v>
      </c>
      <c r="X9" s="231" t="b">
        <f t="shared" si="6"/>
        <v>0</v>
      </c>
      <c r="Y9" s="28">
        <f>SUM(Proposta!G35)*24</f>
        <v>0</v>
      </c>
      <c r="Z9" s="27" t="str">
        <f t="shared" si="7"/>
        <v>0</v>
      </c>
      <c r="AA9" s="29">
        <f>Proposta!I35</f>
        <v>0</v>
      </c>
      <c r="AB9" s="27">
        <f>Proposta!K35</f>
        <v>0</v>
      </c>
      <c r="AC9" s="77" t="b">
        <f t="shared" si="8"/>
        <v>0</v>
      </c>
      <c r="AD9" s="90"/>
      <c r="AE9" s="62">
        <f>'Relatório final.'!B27</f>
        <v>0</v>
      </c>
      <c r="AF9" s="25">
        <f>'Relatório final.'!J27</f>
        <v>0</v>
      </c>
      <c r="AG9" s="26">
        <f>Proposta!L35</f>
        <v>0</v>
      </c>
      <c r="AH9" s="231" t="b">
        <f t="shared" si="9"/>
        <v>0</v>
      </c>
      <c r="AI9" s="28">
        <f>'Relatório final.'!G27*24</f>
        <v>0</v>
      </c>
      <c r="AJ9" s="27" t="str">
        <f t="shared" si="10"/>
        <v>0</v>
      </c>
      <c r="AK9" s="29">
        <f>'Relatório final.'!I27</f>
        <v>0</v>
      </c>
      <c r="AL9" s="27">
        <f>'Relatório final.'!K27</f>
        <v>0</v>
      </c>
      <c r="AM9" s="27" t="b">
        <f t="shared" si="11"/>
        <v>0</v>
      </c>
      <c r="AN9" s="22"/>
      <c r="AO9" s="22"/>
      <c r="AP9" s="22"/>
      <c r="AQ9" s="22"/>
      <c r="AR9" s="22"/>
      <c r="AS9" s="89" t="s">
        <v>121</v>
      </c>
      <c r="AT9" s="98">
        <f t="shared" si="12"/>
        <v>0.19980000000000001</v>
      </c>
      <c r="AU9" s="232">
        <v>11.988</v>
      </c>
      <c r="AV9" s="43">
        <f>'Relatório final.'!L27</f>
        <v>0</v>
      </c>
      <c r="AW9" s="32" t="e">
        <f t="shared" si="1"/>
        <v>#N/A</v>
      </c>
      <c r="AX9" s="74">
        <f t="shared" si="13"/>
        <v>0</v>
      </c>
      <c r="AY9" s="75">
        <f>'Relatório final.'!G27</f>
        <v>0</v>
      </c>
      <c r="AZ9" s="33" t="e">
        <f t="shared" si="14"/>
        <v>#N/A</v>
      </c>
      <c r="BA9" s="34">
        <f t="shared" si="15"/>
        <v>0</v>
      </c>
      <c r="BB9" s="90"/>
    </row>
    <row r="10" spans="1:54" ht="36.75" customHeight="1" thickBot="1" x14ac:dyDescent="0.35">
      <c r="A10" s="117">
        <v>5</v>
      </c>
      <c r="B10" s="125" t="s">
        <v>252</v>
      </c>
      <c r="C10" s="100"/>
      <c r="D10" s="22"/>
      <c r="E10" s="22"/>
      <c r="F10" s="70" t="s">
        <v>118</v>
      </c>
      <c r="G10" s="22"/>
      <c r="H10" s="89"/>
      <c r="I10" s="88"/>
      <c r="J10" s="232"/>
      <c r="K10" s="31"/>
      <c r="L10" s="73"/>
      <c r="M10" s="74"/>
      <c r="N10" s="75"/>
      <c r="O10" s="33"/>
      <c r="P10" s="34"/>
      <c r="Q10" s="76"/>
      <c r="R10" s="76"/>
      <c r="S10" s="76"/>
      <c r="T10" s="22"/>
      <c r="U10" s="25"/>
      <c r="V10" s="25"/>
      <c r="W10" s="26"/>
      <c r="X10" s="231" t="b">
        <f t="shared" si="6"/>
        <v>0</v>
      </c>
      <c r="Y10" s="28"/>
      <c r="Z10" s="27"/>
      <c r="AA10" s="29"/>
      <c r="AB10" s="27"/>
      <c r="AC10" s="77"/>
      <c r="AD10" s="90"/>
      <c r="AE10" s="62"/>
      <c r="AF10" s="25"/>
      <c r="AG10" s="26"/>
      <c r="AH10" s="231"/>
      <c r="AI10" s="28"/>
      <c r="AJ10" s="27"/>
      <c r="AK10" s="29"/>
      <c r="AL10" s="27"/>
      <c r="AM10" s="27"/>
      <c r="AN10" s="22"/>
      <c r="AO10" s="22"/>
      <c r="AP10" s="22"/>
      <c r="AQ10" s="22"/>
      <c r="AR10" s="22"/>
      <c r="AS10" s="89"/>
      <c r="AT10" s="98"/>
      <c r="AU10" s="232"/>
      <c r="AV10" s="43"/>
      <c r="AW10" s="32"/>
      <c r="AX10" s="74"/>
      <c r="AY10" s="75"/>
      <c r="AZ10" s="33"/>
      <c r="BA10" s="34"/>
      <c r="BB10" s="90"/>
    </row>
    <row r="11" spans="1:54" ht="30" customHeight="1" thickBot="1" x14ac:dyDescent="0.35">
      <c r="A11" s="117">
        <v>6</v>
      </c>
      <c r="B11" s="125"/>
      <c r="C11" s="100"/>
      <c r="D11" s="22"/>
      <c r="E11" s="22"/>
      <c r="F11" s="79" t="s">
        <v>119</v>
      </c>
      <c r="G11" s="22"/>
      <c r="H11" s="89" t="s">
        <v>122</v>
      </c>
      <c r="I11" s="88">
        <f t="shared" si="2"/>
        <v>0.19980000000000001</v>
      </c>
      <c r="J11" s="232">
        <v>11.988</v>
      </c>
      <c r="K11" s="31">
        <f>Proposta!L36</f>
        <v>0</v>
      </c>
      <c r="L11" s="73" t="e">
        <f t="shared" ref="L11:L47" si="16">VLOOKUP(K11,$H$4:$I$30,2,FALSE)</f>
        <v>#N/A</v>
      </c>
      <c r="M11" s="74">
        <f t="shared" si="3"/>
        <v>0</v>
      </c>
      <c r="N11" s="75">
        <f>Proposta!G36</f>
        <v>0</v>
      </c>
      <c r="O11" s="33" t="e">
        <f t="shared" si="4"/>
        <v>#N/A</v>
      </c>
      <c r="P11" s="34">
        <f t="shared" si="5"/>
        <v>0</v>
      </c>
      <c r="Q11" s="76"/>
      <c r="R11" s="76"/>
      <c r="S11" s="76"/>
      <c r="T11" s="22"/>
      <c r="U11" s="25">
        <f>Proposta!H36</f>
        <v>0</v>
      </c>
      <c r="V11" s="25">
        <f>Proposta!J36</f>
        <v>0</v>
      </c>
      <c r="W11" s="26">
        <f>Proposta!A36</f>
        <v>0</v>
      </c>
      <c r="X11" s="231" t="b">
        <f t="shared" si="6"/>
        <v>0</v>
      </c>
      <c r="Y11" s="28">
        <f>SUM(Proposta!G36)*24</f>
        <v>0</v>
      </c>
      <c r="Z11" s="27" t="str">
        <f t="shared" si="7"/>
        <v>0</v>
      </c>
      <c r="AA11" s="29">
        <f>Proposta!I36</f>
        <v>0</v>
      </c>
      <c r="AB11" s="27">
        <f>Proposta!K36</f>
        <v>0</v>
      </c>
      <c r="AC11" s="77" t="b">
        <f t="shared" si="8"/>
        <v>0</v>
      </c>
      <c r="AD11" s="90"/>
      <c r="AE11" s="62">
        <f>'Relatório final.'!B28</f>
        <v>0</v>
      </c>
      <c r="AF11" s="25">
        <f>'Relatório final.'!J28</f>
        <v>0</v>
      </c>
      <c r="AG11" s="26">
        <f>Proposta!L36</f>
        <v>0</v>
      </c>
      <c r="AH11" s="231" t="b">
        <f t="shared" si="9"/>
        <v>0</v>
      </c>
      <c r="AI11" s="28">
        <f>'Relatório final.'!G28*24</f>
        <v>0</v>
      </c>
      <c r="AJ11" s="27" t="str">
        <f t="shared" si="10"/>
        <v>0</v>
      </c>
      <c r="AK11" s="29">
        <f>'Relatório final.'!I28</f>
        <v>0</v>
      </c>
      <c r="AL11" s="27">
        <f>'Relatório final.'!K28</f>
        <v>0</v>
      </c>
      <c r="AM11" s="27" t="b">
        <f t="shared" si="11"/>
        <v>0</v>
      </c>
      <c r="AN11" s="22"/>
      <c r="AO11" s="22"/>
      <c r="AP11" s="22"/>
      <c r="AQ11" s="22"/>
      <c r="AR11" s="22"/>
      <c r="AS11" s="89" t="s">
        <v>122</v>
      </c>
      <c r="AT11" s="98">
        <f t="shared" si="12"/>
        <v>0.19980000000000001</v>
      </c>
      <c r="AU11" s="232">
        <v>11.988</v>
      </c>
      <c r="AV11" s="43">
        <f>'Relatório final.'!L28</f>
        <v>0</v>
      </c>
      <c r="AW11" s="32" t="e">
        <f t="shared" ref="AW11:AW47" si="17">VLOOKUP(AV11,$AS$4:$AT$30,2,FALSE)</f>
        <v>#N/A</v>
      </c>
      <c r="AX11" s="74">
        <f t="shared" si="13"/>
        <v>0</v>
      </c>
      <c r="AY11" s="75">
        <f>'Relatório final.'!G28</f>
        <v>0</v>
      </c>
      <c r="AZ11" s="33" t="e">
        <f t="shared" si="14"/>
        <v>#N/A</v>
      </c>
      <c r="BA11" s="34">
        <f t="shared" si="15"/>
        <v>0</v>
      </c>
      <c r="BB11" s="90"/>
    </row>
    <row r="12" spans="1:54" ht="30" customHeight="1" thickBot="1" x14ac:dyDescent="0.3">
      <c r="A12" s="118">
        <v>3</v>
      </c>
      <c r="B12" s="119" t="str">
        <f>VLOOKUP(A12,A6:B11,2)</f>
        <v>Evento de Extensão</v>
      </c>
      <c r="C12" s="22"/>
      <c r="D12" s="22"/>
      <c r="E12" s="22"/>
      <c r="G12" s="22"/>
      <c r="H12" s="89" t="s">
        <v>123</v>
      </c>
      <c r="I12" s="88">
        <f t="shared" si="2"/>
        <v>0.4486</v>
      </c>
      <c r="J12" s="232">
        <v>26.916</v>
      </c>
      <c r="K12" s="31">
        <f>Proposta!L37</f>
        <v>0</v>
      </c>
      <c r="L12" s="73" t="e">
        <f t="shared" si="16"/>
        <v>#N/A</v>
      </c>
      <c r="M12" s="74">
        <f t="shared" si="3"/>
        <v>0</v>
      </c>
      <c r="N12" s="75">
        <f>Proposta!G37</f>
        <v>0</v>
      </c>
      <c r="O12" s="33" t="e">
        <f t="shared" si="4"/>
        <v>#N/A</v>
      </c>
      <c r="P12" s="34">
        <f t="shared" si="5"/>
        <v>0</v>
      </c>
      <c r="Q12" s="76"/>
      <c r="R12" s="76"/>
      <c r="S12" s="76"/>
      <c r="T12" s="22"/>
      <c r="U12" s="25">
        <f>Proposta!H37</f>
        <v>0</v>
      </c>
      <c r="V12" s="25">
        <f>Proposta!J37</f>
        <v>0</v>
      </c>
      <c r="W12" s="26">
        <f>Proposta!A37</f>
        <v>0</v>
      </c>
      <c r="X12" s="231" t="b">
        <f t="shared" si="6"/>
        <v>0</v>
      </c>
      <c r="Y12" s="28">
        <f>SUM(Proposta!G37)*24</f>
        <v>0</v>
      </c>
      <c r="Z12" s="27" t="str">
        <f t="shared" si="7"/>
        <v>0</v>
      </c>
      <c r="AA12" s="29">
        <f>Proposta!I37</f>
        <v>0</v>
      </c>
      <c r="AB12" s="27">
        <f>Proposta!K37</f>
        <v>0</v>
      </c>
      <c r="AC12" s="77" t="b">
        <f t="shared" si="8"/>
        <v>0</v>
      </c>
      <c r="AD12" s="90"/>
      <c r="AE12" s="62">
        <f>'Relatório final.'!B29</f>
        <v>0</v>
      </c>
      <c r="AF12" s="25">
        <f>'Relatório final.'!J29</f>
        <v>0</v>
      </c>
      <c r="AG12" s="26">
        <f>Proposta!L37</f>
        <v>0</v>
      </c>
      <c r="AH12" s="231" t="b">
        <f t="shared" si="9"/>
        <v>0</v>
      </c>
      <c r="AI12" s="28">
        <f>'Relatório final.'!G29*24</f>
        <v>0</v>
      </c>
      <c r="AJ12" s="27" t="str">
        <f t="shared" si="10"/>
        <v>0</v>
      </c>
      <c r="AK12" s="29">
        <f>'Relatório final.'!I29</f>
        <v>0</v>
      </c>
      <c r="AL12" s="27">
        <f>'Relatório final.'!K29</f>
        <v>0</v>
      </c>
      <c r="AM12" s="27" t="b">
        <f t="shared" si="11"/>
        <v>0</v>
      </c>
      <c r="AN12" s="22"/>
      <c r="AO12" s="22"/>
      <c r="AP12" s="22"/>
      <c r="AQ12" s="22"/>
      <c r="AR12" s="22"/>
      <c r="AS12" s="89" t="s">
        <v>123</v>
      </c>
      <c r="AT12" s="98">
        <f t="shared" si="12"/>
        <v>0.4486</v>
      </c>
      <c r="AU12" s="232">
        <v>26.916</v>
      </c>
      <c r="AV12" s="43">
        <f>'Relatório final.'!L29</f>
        <v>0</v>
      </c>
      <c r="AW12" s="32" t="e">
        <f t="shared" si="17"/>
        <v>#N/A</v>
      </c>
      <c r="AX12" s="74">
        <f t="shared" si="13"/>
        <v>0</v>
      </c>
      <c r="AY12" s="75">
        <f>'Relatório final.'!G29</f>
        <v>0</v>
      </c>
      <c r="AZ12" s="33" t="e">
        <f t="shared" si="14"/>
        <v>#N/A</v>
      </c>
      <c r="BA12" s="34">
        <f t="shared" si="15"/>
        <v>0</v>
      </c>
      <c r="BB12" s="90"/>
    </row>
    <row r="13" spans="1:54" ht="30" customHeight="1" thickBot="1" x14ac:dyDescent="0.3">
      <c r="A13" s="101"/>
      <c r="B13" s="102"/>
      <c r="C13" s="22"/>
      <c r="D13" s="22"/>
      <c r="E13" s="22"/>
      <c r="F13" s="22"/>
      <c r="G13" s="22"/>
      <c r="H13" s="89" t="s">
        <v>237</v>
      </c>
      <c r="I13" s="88">
        <f t="shared" si="2"/>
        <v>0.90269999999999995</v>
      </c>
      <c r="J13" s="232">
        <v>54.161999999999999</v>
      </c>
      <c r="K13" s="31">
        <f>Proposta!L38</f>
        <v>0</v>
      </c>
      <c r="L13" s="73" t="e">
        <f t="shared" si="16"/>
        <v>#N/A</v>
      </c>
      <c r="M13" s="74">
        <f t="shared" si="3"/>
        <v>0</v>
      </c>
      <c r="N13" s="75">
        <f>Proposta!G38</f>
        <v>0</v>
      </c>
      <c r="O13" s="33" t="e">
        <f t="shared" si="4"/>
        <v>#N/A</v>
      </c>
      <c r="P13" s="34">
        <f t="shared" si="5"/>
        <v>0</v>
      </c>
      <c r="Q13" s="76"/>
      <c r="R13" s="76"/>
      <c r="S13" s="76"/>
      <c r="T13" s="22"/>
      <c r="U13" s="25">
        <f>Proposta!H38</f>
        <v>0</v>
      </c>
      <c r="V13" s="25">
        <f>Proposta!J38</f>
        <v>0</v>
      </c>
      <c r="W13" s="26">
        <f>Proposta!A38</f>
        <v>0</v>
      </c>
      <c r="X13" s="231" t="b">
        <f t="shared" si="6"/>
        <v>0</v>
      </c>
      <c r="Y13" s="28">
        <f>SUM(Proposta!G38)*24</f>
        <v>0</v>
      </c>
      <c r="Z13" s="27" t="str">
        <f t="shared" si="7"/>
        <v>0</v>
      </c>
      <c r="AA13" s="29">
        <f>Proposta!I38</f>
        <v>0</v>
      </c>
      <c r="AB13" s="27">
        <f>Proposta!K38</f>
        <v>0</v>
      </c>
      <c r="AC13" s="77" t="b">
        <f t="shared" si="8"/>
        <v>0</v>
      </c>
      <c r="AD13" s="90"/>
      <c r="AE13" s="62">
        <f>'Relatório final.'!B30</f>
        <v>0</v>
      </c>
      <c r="AF13" s="25">
        <f>'Relatório final.'!J30</f>
        <v>0</v>
      </c>
      <c r="AG13" s="26">
        <f>Proposta!L38</f>
        <v>0</v>
      </c>
      <c r="AH13" s="231" t="b">
        <f t="shared" si="9"/>
        <v>0</v>
      </c>
      <c r="AI13" s="28">
        <f>'Relatório final.'!G30*24</f>
        <v>0</v>
      </c>
      <c r="AJ13" s="27" t="str">
        <f t="shared" si="10"/>
        <v>0</v>
      </c>
      <c r="AK13" s="29">
        <f>'Relatório final.'!I30</f>
        <v>0</v>
      </c>
      <c r="AL13" s="27">
        <f>'Relatório final.'!K30</f>
        <v>0</v>
      </c>
      <c r="AM13" s="27" t="b">
        <f t="shared" si="11"/>
        <v>0</v>
      </c>
      <c r="AN13" s="22"/>
      <c r="AO13" s="22"/>
      <c r="AP13" s="22"/>
      <c r="AQ13" s="22"/>
      <c r="AR13" s="22"/>
      <c r="AS13" s="89" t="s">
        <v>237</v>
      </c>
      <c r="AT13" s="98">
        <f t="shared" si="12"/>
        <v>0.90269999999999995</v>
      </c>
      <c r="AU13" s="232">
        <v>54.161999999999999</v>
      </c>
      <c r="AV13" s="43">
        <f>'Relatório final.'!L30</f>
        <v>0</v>
      </c>
      <c r="AW13" s="32" t="e">
        <f t="shared" si="17"/>
        <v>#N/A</v>
      </c>
      <c r="AX13" s="74">
        <f t="shared" si="13"/>
        <v>0</v>
      </c>
      <c r="AY13" s="75">
        <f>'Relatório final.'!G30</f>
        <v>0</v>
      </c>
      <c r="AZ13" s="33" t="e">
        <f t="shared" si="14"/>
        <v>#N/A</v>
      </c>
      <c r="BA13" s="34">
        <f t="shared" si="15"/>
        <v>0</v>
      </c>
      <c r="BB13" s="90"/>
    </row>
    <row r="14" spans="1:54" ht="38.25" customHeight="1" thickBot="1" x14ac:dyDescent="0.3">
      <c r="A14" s="115">
        <v>1</v>
      </c>
      <c r="B14" s="120"/>
      <c r="C14" s="22"/>
      <c r="D14" s="22"/>
      <c r="E14" s="22"/>
      <c r="F14" s="22"/>
      <c r="G14" s="22"/>
      <c r="H14" s="89" t="s">
        <v>169</v>
      </c>
      <c r="I14" s="88">
        <f t="shared" si="2"/>
        <v>0.53402250000000007</v>
      </c>
      <c r="J14" s="232">
        <v>32.041350000000001</v>
      </c>
      <c r="K14" s="31">
        <f>Proposta!L39</f>
        <v>0</v>
      </c>
      <c r="L14" s="73" t="e">
        <f t="shared" si="16"/>
        <v>#N/A</v>
      </c>
      <c r="M14" s="74">
        <f t="shared" si="3"/>
        <v>0</v>
      </c>
      <c r="N14" s="75">
        <f>Proposta!G39</f>
        <v>0</v>
      </c>
      <c r="O14" s="33" t="e">
        <f t="shared" si="4"/>
        <v>#N/A</v>
      </c>
      <c r="P14" s="34">
        <f t="shared" si="5"/>
        <v>0</v>
      </c>
      <c r="Q14" s="76"/>
      <c r="R14" s="76"/>
      <c r="S14" s="76"/>
      <c r="T14" s="22"/>
      <c r="U14" s="25">
        <f>Proposta!H39</f>
        <v>0</v>
      </c>
      <c r="V14" s="25">
        <f>Proposta!J39</f>
        <v>0</v>
      </c>
      <c r="W14" s="26">
        <f>Proposta!A39</f>
        <v>0</v>
      </c>
      <c r="X14" s="231" t="b">
        <f t="shared" si="6"/>
        <v>0</v>
      </c>
      <c r="Y14" s="28">
        <f>SUM(Proposta!G39)*24</f>
        <v>0</v>
      </c>
      <c r="Z14" s="27" t="str">
        <f t="shared" si="7"/>
        <v>0</v>
      </c>
      <c r="AA14" s="29">
        <f>Proposta!I39</f>
        <v>0</v>
      </c>
      <c r="AB14" s="27">
        <f>Proposta!K39</f>
        <v>0</v>
      </c>
      <c r="AC14" s="77" t="b">
        <f t="shared" si="8"/>
        <v>0</v>
      </c>
      <c r="AD14" s="90"/>
      <c r="AE14" s="62">
        <f>'Relatório final.'!B31</f>
        <v>0</v>
      </c>
      <c r="AF14" s="25">
        <f>'Relatório final.'!J31</f>
        <v>0</v>
      </c>
      <c r="AG14" s="26">
        <f>Proposta!L39</f>
        <v>0</v>
      </c>
      <c r="AH14" s="231" t="b">
        <f t="shared" si="9"/>
        <v>0</v>
      </c>
      <c r="AI14" s="28">
        <f>'Relatório final.'!G31*24</f>
        <v>0</v>
      </c>
      <c r="AJ14" s="27" t="str">
        <f t="shared" si="10"/>
        <v>0</v>
      </c>
      <c r="AK14" s="29">
        <f>'Relatório final.'!I31</f>
        <v>0</v>
      </c>
      <c r="AL14" s="27">
        <f>'Relatório final.'!K31</f>
        <v>0</v>
      </c>
      <c r="AM14" s="27" t="b">
        <f t="shared" si="11"/>
        <v>0</v>
      </c>
      <c r="AN14" s="22"/>
      <c r="AO14" s="22"/>
      <c r="AP14" s="22"/>
      <c r="AQ14" s="22"/>
      <c r="AR14" s="22"/>
      <c r="AS14" s="89" t="s">
        <v>169</v>
      </c>
      <c r="AT14" s="98">
        <f t="shared" si="12"/>
        <v>0.53402250000000007</v>
      </c>
      <c r="AU14" s="232">
        <v>32.041350000000001</v>
      </c>
      <c r="AV14" s="43">
        <f>'Relatório final.'!L31</f>
        <v>0</v>
      </c>
      <c r="AW14" s="32" t="e">
        <f t="shared" si="17"/>
        <v>#N/A</v>
      </c>
      <c r="AX14" s="74">
        <f t="shared" si="13"/>
        <v>0</v>
      </c>
      <c r="AY14" s="75">
        <f>'Relatório final.'!G31</f>
        <v>0</v>
      </c>
      <c r="AZ14" s="33" t="e">
        <f t="shared" si="14"/>
        <v>#N/A</v>
      </c>
      <c r="BA14" s="34">
        <f t="shared" si="15"/>
        <v>0</v>
      </c>
      <c r="BB14" s="90"/>
    </row>
    <row r="15" spans="1:54" ht="30" customHeight="1" thickBot="1" x14ac:dyDescent="0.35">
      <c r="A15" s="116">
        <v>2</v>
      </c>
      <c r="B15" s="124" t="s">
        <v>154</v>
      </c>
      <c r="C15" s="22"/>
      <c r="D15" s="22"/>
      <c r="E15" s="22"/>
      <c r="F15" s="22"/>
      <c r="G15" s="22"/>
      <c r="H15" s="89" t="s">
        <v>170</v>
      </c>
      <c r="I15" s="88">
        <f t="shared" si="2"/>
        <v>0.65497500000000008</v>
      </c>
      <c r="J15" s="232">
        <v>39.298500000000004</v>
      </c>
      <c r="K15" s="31">
        <f>Proposta!L40</f>
        <v>0</v>
      </c>
      <c r="L15" s="73" t="e">
        <f t="shared" si="16"/>
        <v>#N/A</v>
      </c>
      <c r="M15" s="74">
        <f t="shared" si="3"/>
        <v>0</v>
      </c>
      <c r="N15" s="75">
        <f>Proposta!G40</f>
        <v>0</v>
      </c>
      <c r="O15" s="33" t="e">
        <f t="shared" si="4"/>
        <v>#N/A</v>
      </c>
      <c r="P15" s="34">
        <f t="shared" si="5"/>
        <v>0</v>
      </c>
      <c r="Q15" s="76"/>
      <c r="R15" s="76"/>
      <c r="S15" s="76"/>
      <c r="T15" s="22"/>
      <c r="U15" s="25">
        <f>Proposta!H40</f>
        <v>0</v>
      </c>
      <c r="V15" s="25">
        <f>Proposta!J40</f>
        <v>0</v>
      </c>
      <c r="W15" s="26">
        <f>Proposta!A40</f>
        <v>0</v>
      </c>
      <c r="X15" s="231" t="b">
        <f t="shared" si="6"/>
        <v>0</v>
      </c>
      <c r="Y15" s="28">
        <f>SUM(Proposta!G40)*24</f>
        <v>0</v>
      </c>
      <c r="Z15" s="27" t="str">
        <f t="shared" si="7"/>
        <v>0</v>
      </c>
      <c r="AA15" s="29">
        <f>Proposta!I40</f>
        <v>0</v>
      </c>
      <c r="AB15" s="27">
        <f>Proposta!K40</f>
        <v>0</v>
      </c>
      <c r="AC15" s="77" t="b">
        <f t="shared" si="8"/>
        <v>0</v>
      </c>
      <c r="AD15" s="90"/>
      <c r="AE15" s="62">
        <f>'Relatório final.'!B32</f>
        <v>0</v>
      </c>
      <c r="AF15" s="25">
        <f>'Relatório final.'!J32</f>
        <v>0</v>
      </c>
      <c r="AG15" s="26">
        <f>Proposta!L40</f>
        <v>0</v>
      </c>
      <c r="AH15" s="231" t="b">
        <f t="shared" si="9"/>
        <v>0</v>
      </c>
      <c r="AI15" s="28">
        <f>'Relatório final.'!G32*24</f>
        <v>0</v>
      </c>
      <c r="AJ15" s="27" t="str">
        <f t="shared" si="10"/>
        <v>0</v>
      </c>
      <c r="AK15" s="29">
        <f>'Relatório final.'!I32</f>
        <v>0</v>
      </c>
      <c r="AL15" s="27">
        <f>'Relatório final.'!K32</f>
        <v>0</v>
      </c>
      <c r="AM15" s="27" t="b">
        <f t="shared" si="11"/>
        <v>0</v>
      </c>
      <c r="AN15" s="22"/>
      <c r="AO15" s="22"/>
      <c r="AP15" s="22"/>
      <c r="AQ15" s="22"/>
      <c r="AR15" s="22"/>
      <c r="AS15" s="89" t="s">
        <v>170</v>
      </c>
      <c r="AT15" s="98">
        <f t="shared" si="12"/>
        <v>0.65497500000000008</v>
      </c>
      <c r="AU15" s="232">
        <v>39.298500000000004</v>
      </c>
      <c r="AV15" s="43">
        <f>'Relatório final.'!L32</f>
        <v>0</v>
      </c>
      <c r="AW15" s="32" t="e">
        <f t="shared" si="17"/>
        <v>#N/A</v>
      </c>
      <c r="AX15" s="74">
        <f t="shared" si="13"/>
        <v>0</v>
      </c>
      <c r="AY15" s="75">
        <f>'Relatório final.'!G32</f>
        <v>0</v>
      </c>
      <c r="AZ15" s="33" t="e">
        <f t="shared" si="14"/>
        <v>#N/A</v>
      </c>
      <c r="BA15" s="34">
        <f t="shared" si="15"/>
        <v>0</v>
      </c>
      <c r="BB15" s="90"/>
    </row>
    <row r="16" spans="1:54" ht="39.75" customHeight="1" thickBot="1" x14ac:dyDescent="0.35">
      <c r="A16" s="116">
        <v>3</v>
      </c>
      <c r="B16" s="124" t="s">
        <v>155</v>
      </c>
      <c r="C16" s="22"/>
      <c r="D16" s="22"/>
      <c r="E16" s="22"/>
      <c r="F16" s="22"/>
      <c r="G16" s="22"/>
      <c r="H16" s="89" t="s">
        <v>173</v>
      </c>
      <c r="I16" s="88">
        <f t="shared" si="2"/>
        <v>0.67522500000000008</v>
      </c>
      <c r="J16" s="232">
        <v>40.513500000000008</v>
      </c>
      <c r="K16" s="31">
        <f>Proposta!L41</f>
        <v>0</v>
      </c>
      <c r="L16" s="73" t="e">
        <f t="shared" si="16"/>
        <v>#N/A</v>
      </c>
      <c r="M16" s="74">
        <f t="shared" si="3"/>
        <v>0</v>
      </c>
      <c r="N16" s="75">
        <f>Proposta!G41</f>
        <v>0</v>
      </c>
      <c r="O16" s="33" t="e">
        <f t="shared" si="4"/>
        <v>#N/A</v>
      </c>
      <c r="P16" s="34">
        <f t="shared" si="5"/>
        <v>0</v>
      </c>
      <c r="Q16" s="76"/>
      <c r="R16" s="76"/>
      <c r="S16" s="76"/>
      <c r="T16" s="22"/>
      <c r="U16" s="25">
        <f>Proposta!H41</f>
        <v>0</v>
      </c>
      <c r="V16" s="25">
        <f>Proposta!J41</f>
        <v>0</v>
      </c>
      <c r="W16" s="26">
        <f>Proposta!A41</f>
        <v>0</v>
      </c>
      <c r="X16" s="231" t="b">
        <f t="shared" si="6"/>
        <v>0</v>
      </c>
      <c r="Y16" s="28">
        <f>SUM(Proposta!G41)*24</f>
        <v>0</v>
      </c>
      <c r="Z16" s="27" t="str">
        <f t="shared" si="7"/>
        <v>0</v>
      </c>
      <c r="AA16" s="29">
        <f>Proposta!I41</f>
        <v>0</v>
      </c>
      <c r="AB16" s="27">
        <f>Proposta!K41</f>
        <v>0</v>
      </c>
      <c r="AC16" s="77" t="b">
        <f t="shared" si="8"/>
        <v>0</v>
      </c>
      <c r="AD16" s="90"/>
      <c r="AE16" s="62">
        <f>'Relatório final.'!B33</f>
        <v>0</v>
      </c>
      <c r="AF16" s="25">
        <f>'Relatório final.'!J33</f>
        <v>0</v>
      </c>
      <c r="AG16" s="26">
        <f>Proposta!L41</f>
        <v>0</v>
      </c>
      <c r="AH16" s="231" t="b">
        <f t="shared" si="9"/>
        <v>0</v>
      </c>
      <c r="AI16" s="28">
        <f>'Relatório final.'!G33*24</f>
        <v>0</v>
      </c>
      <c r="AJ16" s="27" t="str">
        <f t="shared" si="10"/>
        <v>0</v>
      </c>
      <c r="AK16" s="29">
        <f>'Relatório final.'!I33</f>
        <v>0</v>
      </c>
      <c r="AL16" s="27">
        <f>'Relatório final.'!K33</f>
        <v>0</v>
      </c>
      <c r="AM16" s="27" t="b">
        <f t="shared" si="11"/>
        <v>0</v>
      </c>
      <c r="AN16" s="22"/>
      <c r="AO16" s="22"/>
      <c r="AP16" s="22"/>
      <c r="AQ16" s="22"/>
      <c r="AR16" s="22"/>
      <c r="AS16" s="89" t="s">
        <v>173</v>
      </c>
      <c r="AT16" s="98">
        <f t="shared" si="12"/>
        <v>0.67522500000000008</v>
      </c>
      <c r="AU16" s="232">
        <v>40.513500000000008</v>
      </c>
      <c r="AV16" s="43">
        <f>'Relatório final.'!L33</f>
        <v>0</v>
      </c>
      <c r="AW16" s="32" t="e">
        <f t="shared" si="17"/>
        <v>#N/A</v>
      </c>
      <c r="AX16" s="74">
        <f t="shared" si="13"/>
        <v>0</v>
      </c>
      <c r="AY16" s="75">
        <f>'Relatório final.'!G33</f>
        <v>0</v>
      </c>
      <c r="AZ16" s="33" t="e">
        <f t="shared" si="14"/>
        <v>#N/A</v>
      </c>
      <c r="BA16" s="34">
        <f t="shared" si="15"/>
        <v>0</v>
      </c>
      <c r="BB16" s="90"/>
    </row>
    <row r="17" spans="1:56" ht="30" customHeight="1" thickBot="1" x14ac:dyDescent="0.35">
      <c r="A17" s="116">
        <v>4</v>
      </c>
      <c r="B17" s="124" t="s">
        <v>156</v>
      </c>
      <c r="C17" s="22"/>
      <c r="D17" s="22"/>
      <c r="E17" s="22"/>
      <c r="F17" s="22"/>
      <c r="G17" s="22"/>
      <c r="H17" s="89" t="s">
        <v>171</v>
      </c>
      <c r="I17" s="88">
        <f t="shared" si="2"/>
        <v>0.57937500000000008</v>
      </c>
      <c r="J17" s="232">
        <v>34.762500000000003</v>
      </c>
      <c r="K17" s="31">
        <f>Proposta!L42</f>
        <v>0</v>
      </c>
      <c r="L17" s="73" t="e">
        <f t="shared" si="16"/>
        <v>#N/A</v>
      </c>
      <c r="M17" s="74">
        <f t="shared" si="3"/>
        <v>0</v>
      </c>
      <c r="N17" s="75">
        <f>Proposta!G42</f>
        <v>0</v>
      </c>
      <c r="O17" s="33" t="e">
        <f t="shared" si="4"/>
        <v>#N/A</v>
      </c>
      <c r="P17" s="34">
        <f t="shared" si="5"/>
        <v>0</v>
      </c>
      <c r="Q17" s="76"/>
      <c r="R17" s="76"/>
      <c r="S17" s="76"/>
      <c r="T17" s="22"/>
      <c r="U17" s="25">
        <f>Proposta!H42</f>
        <v>0</v>
      </c>
      <c r="V17" s="25">
        <f>Proposta!J42</f>
        <v>0</v>
      </c>
      <c r="W17" s="26">
        <f>Proposta!A42</f>
        <v>0</v>
      </c>
      <c r="X17" s="231" t="b">
        <f t="shared" si="6"/>
        <v>0</v>
      </c>
      <c r="Y17" s="28">
        <f>SUM(Proposta!G42)*24</f>
        <v>0</v>
      </c>
      <c r="Z17" s="27" t="str">
        <f t="shared" si="7"/>
        <v>0</v>
      </c>
      <c r="AA17" s="29">
        <f>Proposta!I42</f>
        <v>0</v>
      </c>
      <c r="AB17" s="27">
        <f>Proposta!K42</f>
        <v>0</v>
      </c>
      <c r="AC17" s="77" t="b">
        <f t="shared" si="8"/>
        <v>0</v>
      </c>
      <c r="AD17" s="90"/>
      <c r="AE17" s="62">
        <f>'Relatório final.'!B34</f>
        <v>0</v>
      </c>
      <c r="AF17" s="25">
        <f>'Relatório final.'!J34</f>
        <v>0</v>
      </c>
      <c r="AG17" s="26">
        <f>Proposta!L42</f>
        <v>0</v>
      </c>
      <c r="AH17" s="231" t="b">
        <f t="shared" si="9"/>
        <v>0</v>
      </c>
      <c r="AI17" s="28">
        <f>'Relatório final.'!G34*24</f>
        <v>0</v>
      </c>
      <c r="AJ17" s="27" t="str">
        <f t="shared" si="10"/>
        <v>0</v>
      </c>
      <c r="AK17" s="29">
        <f>'Relatório final.'!I34</f>
        <v>0</v>
      </c>
      <c r="AL17" s="27">
        <f>'Relatório final.'!K34</f>
        <v>0</v>
      </c>
      <c r="AM17" s="27" t="b">
        <f t="shared" si="11"/>
        <v>0</v>
      </c>
      <c r="AN17" s="22"/>
      <c r="AO17" s="22"/>
      <c r="AP17" s="22"/>
      <c r="AQ17" s="22"/>
      <c r="AR17" s="22"/>
      <c r="AS17" s="89" t="s">
        <v>171</v>
      </c>
      <c r="AT17" s="98">
        <f t="shared" si="12"/>
        <v>0.57937500000000008</v>
      </c>
      <c r="AU17" s="232">
        <v>34.762500000000003</v>
      </c>
      <c r="AV17" s="43">
        <f>'Relatório final.'!L34</f>
        <v>0</v>
      </c>
      <c r="AW17" s="32" t="e">
        <f t="shared" si="17"/>
        <v>#N/A</v>
      </c>
      <c r="AX17" s="74">
        <f t="shared" si="13"/>
        <v>0</v>
      </c>
      <c r="AY17" s="75">
        <f>'Relatório final.'!G34</f>
        <v>0</v>
      </c>
      <c r="AZ17" s="33" t="e">
        <f t="shared" si="14"/>
        <v>#N/A</v>
      </c>
      <c r="BA17" s="34">
        <f t="shared" si="15"/>
        <v>0</v>
      </c>
      <c r="BB17" s="90"/>
      <c r="BD17" s="6"/>
    </row>
    <row r="18" spans="1:56" ht="30" customHeight="1" thickBot="1" x14ac:dyDescent="0.35">
      <c r="A18" s="116">
        <v>5</v>
      </c>
      <c r="B18" s="124" t="s">
        <v>157</v>
      </c>
      <c r="C18" s="22"/>
      <c r="D18" s="22"/>
      <c r="E18" s="22"/>
      <c r="F18" s="22"/>
      <c r="G18" s="22"/>
      <c r="H18" s="89" t="s">
        <v>172</v>
      </c>
      <c r="I18" s="88">
        <f t="shared" si="2"/>
        <v>0.7526250000000001</v>
      </c>
      <c r="J18" s="232">
        <v>45.157500000000006</v>
      </c>
      <c r="K18" s="31">
        <f>Proposta!L43</f>
        <v>0</v>
      </c>
      <c r="L18" s="73" t="e">
        <f t="shared" si="16"/>
        <v>#N/A</v>
      </c>
      <c r="M18" s="74">
        <f t="shared" si="3"/>
        <v>0</v>
      </c>
      <c r="N18" s="75">
        <f>Proposta!G43</f>
        <v>0</v>
      </c>
      <c r="O18" s="33" t="e">
        <f t="shared" si="4"/>
        <v>#N/A</v>
      </c>
      <c r="P18" s="34">
        <f t="shared" si="5"/>
        <v>0</v>
      </c>
      <c r="Q18" s="76"/>
      <c r="R18" s="76"/>
      <c r="S18" s="76"/>
      <c r="T18" s="22"/>
      <c r="U18" s="25">
        <f>Proposta!H43</f>
        <v>0</v>
      </c>
      <c r="V18" s="25">
        <f>Proposta!J43</f>
        <v>0</v>
      </c>
      <c r="W18" s="26">
        <f>Proposta!A43</f>
        <v>0</v>
      </c>
      <c r="X18" s="231" t="b">
        <f t="shared" si="6"/>
        <v>0</v>
      </c>
      <c r="Y18" s="28">
        <f>SUM(Proposta!G43)*24</f>
        <v>0</v>
      </c>
      <c r="Z18" s="27" t="str">
        <f t="shared" si="7"/>
        <v>0</v>
      </c>
      <c r="AA18" s="29">
        <f>Proposta!I43</f>
        <v>0</v>
      </c>
      <c r="AB18" s="27">
        <f>Proposta!K43</f>
        <v>0</v>
      </c>
      <c r="AC18" s="77" t="b">
        <f t="shared" si="8"/>
        <v>0</v>
      </c>
      <c r="AD18" s="90"/>
      <c r="AE18" s="62">
        <f>'Relatório final.'!B35</f>
        <v>0</v>
      </c>
      <c r="AF18" s="25">
        <f>'Relatório final.'!J35</f>
        <v>0</v>
      </c>
      <c r="AG18" s="26">
        <f>Proposta!L43</f>
        <v>0</v>
      </c>
      <c r="AH18" s="231" t="b">
        <f t="shared" si="9"/>
        <v>0</v>
      </c>
      <c r="AI18" s="28">
        <f>'Relatório final.'!G35*24</f>
        <v>0</v>
      </c>
      <c r="AJ18" s="27" t="str">
        <f t="shared" si="10"/>
        <v>0</v>
      </c>
      <c r="AK18" s="29">
        <f>'Relatório final.'!I35</f>
        <v>0</v>
      </c>
      <c r="AL18" s="27">
        <f>'Relatório final.'!K35</f>
        <v>0</v>
      </c>
      <c r="AM18" s="27" t="b">
        <f t="shared" si="11"/>
        <v>0</v>
      </c>
      <c r="AN18" s="22"/>
      <c r="AO18" s="22"/>
      <c r="AP18" s="22"/>
      <c r="AQ18" s="22"/>
      <c r="AR18" s="22"/>
      <c r="AS18" s="89" t="s">
        <v>172</v>
      </c>
      <c r="AT18" s="98">
        <f t="shared" si="12"/>
        <v>0.7526250000000001</v>
      </c>
      <c r="AU18" s="232">
        <v>45.157500000000006</v>
      </c>
      <c r="AV18" s="43">
        <f>'Relatório final.'!L35</f>
        <v>0</v>
      </c>
      <c r="AW18" s="32" t="e">
        <f t="shared" si="17"/>
        <v>#N/A</v>
      </c>
      <c r="AX18" s="74">
        <f t="shared" si="13"/>
        <v>0</v>
      </c>
      <c r="AY18" s="75">
        <f>'Relatório final.'!G35</f>
        <v>0</v>
      </c>
      <c r="AZ18" s="33" t="e">
        <f t="shared" si="14"/>
        <v>#N/A</v>
      </c>
      <c r="BA18" s="34">
        <f t="shared" si="15"/>
        <v>0</v>
      </c>
      <c r="BB18" s="90"/>
    </row>
    <row r="19" spans="1:56" ht="30" customHeight="1" thickBot="1" x14ac:dyDescent="0.35">
      <c r="A19" s="116">
        <v>6</v>
      </c>
      <c r="B19" s="124" t="s">
        <v>158</v>
      </c>
      <c r="C19" s="22"/>
      <c r="D19" s="22"/>
      <c r="E19" s="22"/>
      <c r="F19" s="22"/>
      <c r="G19" s="22"/>
      <c r="H19" s="89" t="s">
        <v>124</v>
      </c>
      <c r="I19" s="88">
        <f t="shared" si="2"/>
        <v>0.26775000000000004</v>
      </c>
      <c r="J19" s="232">
        <v>16.065000000000001</v>
      </c>
      <c r="K19" s="31">
        <f>Proposta!L44</f>
        <v>0</v>
      </c>
      <c r="L19" s="73" t="e">
        <f t="shared" si="16"/>
        <v>#N/A</v>
      </c>
      <c r="M19" s="74">
        <f t="shared" si="3"/>
        <v>0</v>
      </c>
      <c r="N19" s="75">
        <f>Proposta!G44</f>
        <v>0</v>
      </c>
      <c r="O19" s="33" t="e">
        <f t="shared" si="4"/>
        <v>#N/A</v>
      </c>
      <c r="P19" s="34">
        <f t="shared" si="5"/>
        <v>0</v>
      </c>
      <c r="Q19" s="76"/>
      <c r="R19" s="76"/>
      <c r="S19" s="76"/>
      <c r="T19" s="22"/>
      <c r="U19" s="25">
        <f>Proposta!H44</f>
        <v>0</v>
      </c>
      <c r="V19" s="25">
        <f>Proposta!J44</f>
        <v>0</v>
      </c>
      <c r="W19" s="26">
        <f>Proposta!A44</f>
        <v>0</v>
      </c>
      <c r="X19" s="231" t="b">
        <f t="shared" si="6"/>
        <v>0</v>
      </c>
      <c r="Y19" s="28">
        <f>SUM(Proposta!G44)*24</f>
        <v>0</v>
      </c>
      <c r="Z19" s="27" t="str">
        <f t="shared" si="7"/>
        <v>0</v>
      </c>
      <c r="AA19" s="29">
        <f>Proposta!I44</f>
        <v>0</v>
      </c>
      <c r="AB19" s="27">
        <f>Proposta!K44</f>
        <v>0</v>
      </c>
      <c r="AC19" s="77" t="b">
        <f t="shared" si="8"/>
        <v>0</v>
      </c>
      <c r="AD19" s="90"/>
      <c r="AE19" s="62">
        <f>'Relatório final.'!B36</f>
        <v>0</v>
      </c>
      <c r="AF19" s="25">
        <f>'Relatório final.'!J36</f>
        <v>0</v>
      </c>
      <c r="AG19" s="26">
        <f>Proposta!L44</f>
        <v>0</v>
      </c>
      <c r="AH19" s="231" t="b">
        <f t="shared" si="9"/>
        <v>0</v>
      </c>
      <c r="AI19" s="28">
        <f>'Relatório final.'!G36*24</f>
        <v>0</v>
      </c>
      <c r="AJ19" s="27" t="str">
        <f t="shared" si="10"/>
        <v>0</v>
      </c>
      <c r="AK19" s="29">
        <f>'Relatório final.'!I36</f>
        <v>0</v>
      </c>
      <c r="AL19" s="27">
        <f>'Relatório final.'!K36</f>
        <v>0</v>
      </c>
      <c r="AM19" s="27" t="b">
        <f t="shared" si="11"/>
        <v>0</v>
      </c>
      <c r="AN19" s="22"/>
      <c r="AO19" s="22"/>
      <c r="AP19" s="22"/>
      <c r="AQ19" s="22"/>
      <c r="AR19" s="22"/>
      <c r="AS19" s="89" t="s">
        <v>124</v>
      </c>
      <c r="AT19" s="98">
        <f t="shared" si="12"/>
        <v>0.26775000000000004</v>
      </c>
      <c r="AU19" s="232">
        <v>16.065000000000001</v>
      </c>
      <c r="AV19" s="43">
        <f>'Relatório final.'!L36</f>
        <v>0</v>
      </c>
      <c r="AW19" s="32" t="e">
        <f t="shared" si="17"/>
        <v>#N/A</v>
      </c>
      <c r="AX19" s="74">
        <f t="shared" si="13"/>
        <v>0</v>
      </c>
      <c r="AY19" s="75">
        <f>'Relatório final.'!G36</f>
        <v>0</v>
      </c>
      <c r="AZ19" s="33" t="e">
        <f t="shared" si="14"/>
        <v>#N/A</v>
      </c>
      <c r="BA19" s="34">
        <f t="shared" si="15"/>
        <v>0</v>
      </c>
      <c r="BB19" s="90"/>
    </row>
    <row r="20" spans="1:56" ht="30" customHeight="1" thickBot="1" x14ac:dyDescent="0.35">
      <c r="A20" s="116">
        <v>7</v>
      </c>
      <c r="B20" s="124" t="s">
        <v>159</v>
      </c>
      <c r="C20" s="22"/>
      <c r="D20" s="22"/>
      <c r="E20" s="22"/>
      <c r="F20" s="22"/>
      <c r="G20" s="22"/>
      <c r="H20" s="89" t="s">
        <v>125</v>
      </c>
      <c r="I20" s="88">
        <f t="shared" si="2"/>
        <v>0.40230000000000005</v>
      </c>
      <c r="J20" s="232">
        <v>24.138000000000002</v>
      </c>
      <c r="K20" s="31">
        <f>Proposta!L45</f>
        <v>0</v>
      </c>
      <c r="L20" s="73" t="e">
        <f t="shared" si="16"/>
        <v>#N/A</v>
      </c>
      <c r="M20" s="74">
        <f t="shared" si="3"/>
        <v>0</v>
      </c>
      <c r="N20" s="75">
        <f>Proposta!G45</f>
        <v>0</v>
      </c>
      <c r="O20" s="33" t="e">
        <f t="shared" si="4"/>
        <v>#N/A</v>
      </c>
      <c r="P20" s="34">
        <f t="shared" si="5"/>
        <v>0</v>
      </c>
      <c r="Q20" s="76"/>
      <c r="R20" s="76"/>
      <c r="S20" s="76"/>
      <c r="T20" s="22"/>
      <c r="U20" s="25">
        <f>Proposta!H45</f>
        <v>0</v>
      </c>
      <c r="V20" s="25">
        <f>Proposta!J45</f>
        <v>0</v>
      </c>
      <c r="W20" s="26">
        <f>Proposta!A45</f>
        <v>0</v>
      </c>
      <c r="X20" s="231" t="b">
        <f t="shared" si="6"/>
        <v>0</v>
      </c>
      <c r="Y20" s="28">
        <f>SUM(Proposta!G45)*24</f>
        <v>0</v>
      </c>
      <c r="Z20" s="27" t="str">
        <f t="shared" si="7"/>
        <v>0</v>
      </c>
      <c r="AA20" s="29">
        <f>Proposta!I45</f>
        <v>0</v>
      </c>
      <c r="AB20" s="27">
        <f>Proposta!K45</f>
        <v>0</v>
      </c>
      <c r="AC20" s="77" t="b">
        <f t="shared" si="8"/>
        <v>0</v>
      </c>
      <c r="AD20" s="90"/>
      <c r="AE20" s="62">
        <f>'Relatório final.'!B37</f>
        <v>0</v>
      </c>
      <c r="AF20" s="25">
        <f>'Relatório final.'!J37</f>
        <v>0</v>
      </c>
      <c r="AG20" s="26">
        <f>Proposta!L45</f>
        <v>0</v>
      </c>
      <c r="AH20" s="231" t="b">
        <f t="shared" si="9"/>
        <v>0</v>
      </c>
      <c r="AI20" s="28">
        <f>'Relatório final.'!G37*24</f>
        <v>0</v>
      </c>
      <c r="AJ20" s="27" t="str">
        <f t="shared" si="10"/>
        <v>0</v>
      </c>
      <c r="AK20" s="29">
        <f>'Relatório final.'!I37</f>
        <v>0</v>
      </c>
      <c r="AL20" s="27">
        <f>'Relatório final.'!K37</f>
        <v>0</v>
      </c>
      <c r="AM20" s="27" t="b">
        <f t="shared" si="11"/>
        <v>0</v>
      </c>
      <c r="AN20" s="22"/>
      <c r="AO20" s="22"/>
      <c r="AP20" s="22"/>
      <c r="AQ20" s="22"/>
      <c r="AR20" s="22"/>
      <c r="AS20" s="89" t="s">
        <v>125</v>
      </c>
      <c r="AT20" s="98">
        <f t="shared" si="12"/>
        <v>0.40230000000000005</v>
      </c>
      <c r="AU20" s="232">
        <v>24.138000000000002</v>
      </c>
      <c r="AV20" s="43">
        <f>'Relatório final.'!L37</f>
        <v>0</v>
      </c>
      <c r="AW20" s="32" t="e">
        <f t="shared" si="17"/>
        <v>#N/A</v>
      </c>
      <c r="AX20" s="74">
        <f t="shared" si="13"/>
        <v>0</v>
      </c>
      <c r="AY20" s="75">
        <f>'Relatório final.'!G37</f>
        <v>0</v>
      </c>
      <c r="AZ20" s="33" t="e">
        <f t="shared" si="14"/>
        <v>#N/A</v>
      </c>
      <c r="BA20" s="34">
        <f t="shared" si="15"/>
        <v>0</v>
      </c>
      <c r="BB20" s="90"/>
    </row>
    <row r="21" spans="1:56" ht="30" customHeight="1" thickBot="1" x14ac:dyDescent="0.35">
      <c r="A21" s="116">
        <v>8</v>
      </c>
      <c r="B21" s="124" t="s">
        <v>160</v>
      </c>
      <c r="C21" s="22"/>
      <c r="D21" s="22"/>
      <c r="E21" s="22"/>
      <c r="F21" s="22"/>
      <c r="G21" s="22"/>
      <c r="H21" s="123" t="s">
        <v>165</v>
      </c>
      <c r="I21" s="88">
        <f t="shared" si="2"/>
        <v>1.1389500000000001</v>
      </c>
      <c r="J21" s="232">
        <v>68.337000000000003</v>
      </c>
      <c r="K21" s="31">
        <f>Proposta!L46</f>
        <v>0</v>
      </c>
      <c r="L21" s="73" t="e">
        <f t="shared" si="16"/>
        <v>#N/A</v>
      </c>
      <c r="M21" s="74">
        <f t="shared" si="3"/>
        <v>0</v>
      </c>
      <c r="N21" s="75">
        <f>Proposta!G46</f>
        <v>0</v>
      </c>
      <c r="O21" s="33" t="e">
        <f t="shared" si="4"/>
        <v>#N/A</v>
      </c>
      <c r="P21" s="34">
        <f t="shared" si="5"/>
        <v>0</v>
      </c>
      <c r="Q21" s="76"/>
      <c r="R21" s="76"/>
      <c r="S21" s="76"/>
      <c r="T21" s="22"/>
      <c r="U21" s="25">
        <f>Proposta!H46</f>
        <v>0</v>
      </c>
      <c r="V21" s="25">
        <f>Proposta!J46</f>
        <v>0</v>
      </c>
      <c r="W21" s="26">
        <f>Proposta!A46</f>
        <v>0</v>
      </c>
      <c r="X21" s="231" t="b">
        <f t="shared" si="6"/>
        <v>0</v>
      </c>
      <c r="Y21" s="28">
        <f>SUM(Proposta!G46)*24</f>
        <v>0</v>
      </c>
      <c r="Z21" s="27" t="str">
        <f t="shared" si="7"/>
        <v>0</v>
      </c>
      <c r="AA21" s="29">
        <f>Proposta!I46</f>
        <v>0</v>
      </c>
      <c r="AB21" s="27">
        <f>Proposta!K46</f>
        <v>0</v>
      </c>
      <c r="AC21" s="77" t="b">
        <f t="shared" si="8"/>
        <v>0</v>
      </c>
      <c r="AD21" s="90"/>
      <c r="AE21" s="62">
        <f>'Relatório final.'!B38</f>
        <v>0</v>
      </c>
      <c r="AF21" s="25">
        <f>'Relatório final.'!J38</f>
        <v>0</v>
      </c>
      <c r="AG21" s="26">
        <f>Proposta!L46</f>
        <v>0</v>
      </c>
      <c r="AH21" s="231" t="b">
        <f t="shared" si="9"/>
        <v>0</v>
      </c>
      <c r="AI21" s="28">
        <f>'Relatório final.'!G38*24</f>
        <v>0</v>
      </c>
      <c r="AJ21" s="27" t="str">
        <f t="shared" si="10"/>
        <v>0</v>
      </c>
      <c r="AK21" s="29">
        <f>'Relatório final.'!I38</f>
        <v>0</v>
      </c>
      <c r="AL21" s="27">
        <f>'Relatório final.'!K38</f>
        <v>0</v>
      </c>
      <c r="AM21" s="27" t="b">
        <f t="shared" si="11"/>
        <v>0</v>
      </c>
      <c r="AN21" s="22"/>
      <c r="AO21" s="22"/>
      <c r="AP21" s="22"/>
      <c r="AQ21" s="22"/>
      <c r="AR21" s="22"/>
      <c r="AS21" s="123" t="s">
        <v>165</v>
      </c>
      <c r="AT21" s="98">
        <f t="shared" si="12"/>
        <v>1.1389500000000001</v>
      </c>
      <c r="AU21" s="232">
        <v>68.337000000000003</v>
      </c>
      <c r="AV21" s="43">
        <f>'Relatório final.'!L38</f>
        <v>0</v>
      </c>
      <c r="AW21" s="32" t="e">
        <f t="shared" si="17"/>
        <v>#N/A</v>
      </c>
      <c r="AX21" s="74">
        <f t="shared" si="13"/>
        <v>0</v>
      </c>
      <c r="AY21" s="75">
        <f>'Relatório final.'!G38</f>
        <v>0</v>
      </c>
      <c r="AZ21" s="33" t="e">
        <f t="shared" si="14"/>
        <v>#N/A</v>
      </c>
      <c r="BA21" s="34">
        <f t="shared" si="15"/>
        <v>0</v>
      </c>
      <c r="BB21" s="90"/>
    </row>
    <row r="22" spans="1:56" ht="30" customHeight="1" thickBot="1" x14ac:dyDescent="0.35">
      <c r="A22" s="117">
        <v>9</v>
      </c>
      <c r="B22" s="125" t="s">
        <v>161</v>
      </c>
      <c r="C22" s="22"/>
      <c r="D22" s="22"/>
      <c r="E22" s="22"/>
      <c r="F22" s="22"/>
      <c r="G22" s="22"/>
      <c r="H22" s="123" t="s">
        <v>135</v>
      </c>
      <c r="I22" s="88">
        <f t="shared" si="2"/>
        <v>1.3184</v>
      </c>
      <c r="J22" s="232">
        <v>79.103999999999999</v>
      </c>
      <c r="K22" s="31">
        <f>Proposta!L47</f>
        <v>0</v>
      </c>
      <c r="L22" s="73" t="e">
        <f t="shared" si="16"/>
        <v>#N/A</v>
      </c>
      <c r="M22" s="74">
        <f t="shared" si="3"/>
        <v>0</v>
      </c>
      <c r="N22" s="75">
        <f>Proposta!G47</f>
        <v>0</v>
      </c>
      <c r="O22" s="33" t="e">
        <f t="shared" si="4"/>
        <v>#N/A</v>
      </c>
      <c r="P22" s="34">
        <f t="shared" si="5"/>
        <v>0</v>
      </c>
      <c r="Q22" s="22"/>
      <c r="R22" s="22"/>
      <c r="S22" s="22"/>
      <c r="T22" s="22"/>
      <c r="U22" s="25">
        <f>Proposta!H47</f>
        <v>0</v>
      </c>
      <c r="V22" s="25">
        <f>Proposta!J47</f>
        <v>0</v>
      </c>
      <c r="W22" s="26">
        <f>Proposta!A47</f>
        <v>0</v>
      </c>
      <c r="X22" s="231" t="b">
        <f t="shared" si="6"/>
        <v>0</v>
      </c>
      <c r="Y22" s="28">
        <f>SUM(Proposta!G47)*24</f>
        <v>0</v>
      </c>
      <c r="Z22" s="27" t="str">
        <f t="shared" si="7"/>
        <v>0</v>
      </c>
      <c r="AA22" s="29">
        <f>Proposta!I47</f>
        <v>0</v>
      </c>
      <c r="AB22" s="27">
        <f>Proposta!K47</f>
        <v>0</v>
      </c>
      <c r="AC22" s="77" t="b">
        <f t="shared" si="8"/>
        <v>0</v>
      </c>
      <c r="AD22" s="90"/>
      <c r="AE22" s="62">
        <f>'Relatório final.'!B39</f>
        <v>0</v>
      </c>
      <c r="AF22" s="25">
        <f>'Relatório final.'!J39</f>
        <v>0</v>
      </c>
      <c r="AG22" s="26">
        <f>Proposta!L47</f>
        <v>0</v>
      </c>
      <c r="AH22" s="231" t="b">
        <f t="shared" si="9"/>
        <v>0</v>
      </c>
      <c r="AI22" s="28">
        <f>'Relatório final.'!G39*24</f>
        <v>0</v>
      </c>
      <c r="AJ22" s="27" t="str">
        <f t="shared" si="10"/>
        <v>0</v>
      </c>
      <c r="AK22" s="29">
        <f>'Relatório final.'!I39</f>
        <v>0</v>
      </c>
      <c r="AL22" s="27">
        <f>'Relatório final.'!K39</f>
        <v>0</v>
      </c>
      <c r="AM22" s="27" t="b">
        <f t="shared" si="11"/>
        <v>0</v>
      </c>
      <c r="AN22" s="22"/>
      <c r="AO22" s="22"/>
      <c r="AP22" s="22"/>
      <c r="AQ22" s="22"/>
      <c r="AR22" s="22"/>
      <c r="AS22" s="123" t="s">
        <v>135</v>
      </c>
      <c r="AT22" s="98">
        <f t="shared" si="12"/>
        <v>1.3184</v>
      </c>
      <c r="AU22" s="232">
        <v>79.103999999999999</v>
      </c>
      <c r="AV22" s="43">
        <f>'Relatório final.'!L39</f>
        <v>0</v>
      </c>
      <c r="AW22" s="32" t="e">
        <f t="shared" si="17"/>
        <v>#N/A</v>
      </c>
      <c r="AX22" s="74">
        <f t="shared" si="13"/>
        <v>0</v>
      </c>
      <c r="AY22" s="75">
        <f>'Relatório final.'!G39</f>
        <v>0</v>
      </c>
      <c r="AZ22" s="33" t="e">
        <f t="shared" si="14"/>
        <v>#N/A</v>
      </c>
      <c r="BA22" s="34">
        <f t="shared" si="15"/>
        <v>0</v>
      </c>
      <c r="BB22" s="90"/>
    </row>
    <row r="23" spans="1:56" ht="24" customHeight="1" thickBot="1" x14ac:dyDescent="0.3">
      <c r="A23" s="118">
        <v>1</v>
      </c>
      <c r="B23" s="119">
        <f>VLOOKUP(A23,A14:B22,2)</f>
        <v>0</v>
      </c>
      <c r="C23" s="22"/>
      <c r="D23" s="22"/>
      <c r="E23" s="22"/>
      <c r="F23" s="22"/>
      <c r="G23" s="22"/>
      <c r="H23" s="123" t="s">
        <v>136</v>
      </c>
      <c r="I23" s="88">
        <f t="shared" si="2"/>
        <v>0.28420000000000001</v>
      </c>
      <c r="J23" s="232">
        <v>17.052</v>
      </c>
      <c r="K23" s="31">
        <f>Proposta!L48</f>
        <v>0</v>
      </c>
      <c r="L23" s="73" t="e">
        <f t="shared" si="16"/>
        <v>#N/A</v>
      </c>
      <c r="M23" s="74">
        <f t="shared" si="3"/>
        <v>0</v>
      </c>
      <c r="N23" s="75">
        <f>Proposta!G48</f>
        <v>0</v>
      </c>
      <c r="O23" s="33" t="e">
        <f t="shared" si="4"/>
        <v>#N/A</v>
      </c>
      <c r="P23" s="34">
        <f t="shared" si="5"/>
        <v>0</v>
      </c>
      <c r="Q23" s="22"/>
      <c r="R23" s="22"/>
      <c r="S23" s="22"/>
      <c r="T23" s="22"/>
      <c r="U23" s="25">
        <f>Proposta!H48</f>
        <v>0</v>
      </c>
      <c r="V23" s="25">
        <f>Proposta!J48</f>
        <v>0</v>
      </c>
      <c r="W23" s="26">
        <f>Proposta!A48</f>
        <v>0</v>
      </c>
      <c r="X23" s="231" t="b">
        <f t="shared" si="6"/>
        <v>0</v>
      </c>
      <c r="Y23" s="28">
        <f>SUM(Proposta!G48)*24</f>
        <v>0</v>
      </c>
      <c r="Z23" s="27" t="str">
        <f t="shared" si="7"/>
        <v>0</v>
      </c>
      <c r="AA23" s="29">
        <f>Proposta!I48</f>
        <v>0</v>
      </c>
      <c r="AB23" s="27">
        <f>Proposta!K48</f>
        <v>0</v>
      </c>
      <c r="AC23" s="77" t="b">
        <f t="shared" si="8"/>
        <v>0</v>
      </c>
      <c r="AD23" s="90"/>
      <c r="AE23" s="62">
        <f>'Relatório final.'!B40</f>
        <v>0</v>
      </c>
      <c r="AF23" s="25">
        <f>'Relatório final.'!J40</f>
        <v>0</v>
      </c>
      <c r="AG23" s="26">
        <f>Proposta!L48</f>
        <v>0</v>
      </c>
      <c r="AH23" s="231" t="b">
        <f t="shared" si="9"/>
        <v>0</v>
      </c>
      <c r="AI23" s="28">
        <f>'Relatório final.'!G40*24</f>
        <v>0</v>
      </c>
      <c r="AJ23" s="27" t="str">
        <f t="shared" si="10"/>
        <v>0</v>
      </c>
      <c r="AK23" s="29">
        <f>'Relatório final.'!I40</f>
        <v>0</v>
      </c>
      <c r="AL23" s="27">
        <f>'Relatório final.'!K40</f>
        <v>0</v>
      </c>
      <c r="AM23" s="27" t="b">
        <f t="shared" si="11"/>
        <v>0</v>
      </c>
      <c r="AN23" s="22"/>
      <c r="AO23" s="22"/>
      <c r="AP23" s="22"/>
      <c r="AQ23" s="22"/>
      <c r="AR23" s="22"/>
      <c r="AS23" s="123" t="s">
        <v>136</v>
      </c>
      <c r="AT23" s="98">
        <f t="shared" si="12"/>
        <v>0.28420000000000001</v>
      </c>
      <c r="AU23" s="232">
        <v>17.052</v>
      </c>
      <c r="AV23" s="43">
        <f>'Relatório final.'!L40</f>
        <v>0</v>
      </c>
      <c r="AW23" s="32" t="e">
        <f t="shared" si="17"/>
        <v>#N/A</v>
      </c>
      <c r="AX23" s="74">
        <f t="shared" si="13"/>
        <v>0</v>
      </c>
      <c r="AY23" s="75">
        <f>'Relatório final.'!G40</f>
        <v>0</v>
      </c>
      <c r="AZ23" s="33" t="e">
        <f t="shared" si="14"/>
        <v>#N/A</v>
      </c>
      <c r="BA23" s="34">
        <f t="shared" si="15"/>
        <v>0</v>
      </c>
      <c r="BB23" s="90"/>
    </row>
    <row r="24" spans="1:56" ht="30" customHeight="1" thickBot="1" x14ac:dyDescent="0.3">
      <c r="A24" s="121"/>
      <c r="B24" s="122"/>
      <c r="C24" s="22"/>
      <c r="D24" s="22"/>
      <c r="E24" s="22"/>
      <c r="F24" s="22"/>
      <c r="G24" s="22"/>
      <c r="H24" s="123" t="s">
        <v>137</v>
      </c>
      <c r="I24" s="88">
        <f t="shared" si="2"/>
        <v>0.93500000000000005</v>
      </c>
      <c r="J24" s="232">
        <v>56.1</v>
      </c>
      <c r="K24" s="31">
        <f>Proposta!L49</f>
        <v>0</v>
      </c>
      <c r="L24" s="73" t="e">
        <f t="shared" si="16"/>
        <v>#N/A</v>
      </c>
      <c r="M24" s="74">
        <f t="shared" si="3"/>
        <v>0</v>
      </c>
      <c r="N24" s="75">
        <f>Proposta!G49</f>
        <v>0</v>
      </c>
      <c r="O24" s="33" t="e">
        <f t="shared" si="4"/>
        <v>#N/A</v>
      </c>
      <c r="P24" s="34">
        <f t="shared" si="5"/>
        <v>0</v>
      </c>
      <c r="Q24" s="22"/>
      <c r="R24" s="80"/>
      <c r="S24" s="22"/>
      <c r="T24" s="22"/>
      <c r="U24" s="25">
        <f>Proposta!H49</f>
        <v>0</v>
      </c>
      <c r="V24" s="25">
        <f>Proposta!J49</f>
        <v>0</v>
      </c>
      <c r="W24" s="26">
        <f>Proposta!A49</f>
        <v>0</v>
      </c>
      <c r="X24" s="231" t="b">
        <f t="shared" si="6"/>
        <v>0</v>
      </c>
      <c r="Y24" s="28">
        <f>SUM(Proposta!G49)*24</f>
        <v>0</v>
      </c>
      <c r="Z24" s="27" t="str">
        <f t="shared" si="7"/>
        <v>0</v>
      </c>
      <c r="AA24" s="29">
        <f>Proposta!I49</f>
        <v>0</v>
      </c>
      <c r="AB24" s="27">
        <f>Proposta!K49</f>
        <v>0</v>
      </c>
      <c r="AC24" s="77" t="b">
        <f t="shared" si="8"/>
        <v>0</v>
      </c>
      <c r="AD24" s="90"/>
      <c r="AE24" s="62">
        <f>'Relatório final.'!B41</f>
        <v>0</v>
      </c>
      <c r="AF24" s="25">
        <f>'Relatório final.'!J41</f>
        <v>0</v>
      </c>
      <c r="AG24" s="26">
        <f>Proposta!L49</f>
        <v>0</v>
      </c>
      <c r="AH24" s="231" t="b">
        <f t="shared" si="9"/>
        <v>0</v>
      </c>
      <c r="AI24" s="28">
        <f>'Relatório final.'!G41*24</f>
        <v>0</v>
      </c>
      <c r="AJ24" s="27" t="str">
        <f t="shared" si="10"/>
        <v>0</v>
      </c>
      <c r="AK24" s="29">
        <f>'Relatório final.'!I41</f>
        <v>0</v>
      </c>
      <c r="AL24" s="27">
        <f>'Relatório final.'!K41</f>
        <v>0</v>
      </c>
      <c r="AM24" s="27" t="b">
        <f t="shared" si="11"/>
        <v>0</v>
      </c>
      <c r="AN24" s="22"/>
      <c r="AO24" s="22"/>
      <c r="AP24" s="22"/>
      <c r="AQ24" s="22"/>
      <c r="AR24" s="22"/>
      <c r="AS24" s="123" t="s">
        <v>137</v>
      </c>
      <c r="AT24" s="98">
        <f t="shared" si="12"/>
        <v>0.93500000000000005</v>
      </c>
      <c r="AU24" s="232">
        <v>56.1</v>
      </c>
      <c r="AV24" s="43">
        <f>'Relatório final.'!L41</f>
        <v>0</v>
      </c>
      <c r="AW24" s="32" t="e">
        <f t="shared" si="17"/>
        <v>#N/A</v>
      </c>
      <c r="AX24" s="74">
        <f t="shared" si="13"/>
        <v>0</v>
      </c>
      <c r="AY24" s="75">
        <f>'Relatório final.'!G41</f>
        <v>0</v>
      </c>
      <c r="AZ24" s="33" t="e">
        <f t="shared" si="14"/>
        <v>#N/A</v>
      </c>
      <c r="BA24" s="34">
        <f t="shared" si="15"/>
        <v>0</v>
      </c>
      <c r="BB24" s="90"/>
    </row>
    <row r="25" spans="1:56" ht="24" customHeight="1" thickBot="1" x14ac:dyDescent="0.3">
      <c r="A25" s="21"/>
      <c r="B25" s="22"/>
      <c r="C25" s="22"/>
      <c r="D25" s="22"/>
      <c r="E25" s="22"/>
      <c r="F25" s="22"/>
      <c r="G25" s="22"/>
      <c r="H25" s="123" t="s">
        <v>138</v>
      </c>
      <c r="I25" s="88">
        <f t="shared" si="2"/>
        <v>0</v>
      </c>
      <c r="J25" s="232">
        <v>0</v>
      </c>
      <c r="K25" s="31">
        <f>Proposta!L50</f>
        <v>0</v>
      </c>
      <c r="L25" s="73" t="e">
        <f t="shared" si="16"/>
        <v>#N/A</v>
      </c>
      <c r="M25" s="74">
        <f t="shared" si="3"/>
        <v>0</v>
      </c>
      <c r="N25" s="75">
        <f>Proposta!G50</f>
        <v>0</v>
      </c>
      <c r="O25" s="33" t="e">
        <f t="shared" si="4"/>
        <v>#N/A</v>
      </c>
      <c r="P25" s="34">
        <f t="shared" si="5"/>
        <v>0</v>
      </c>
      <c r="Q25" s="22"/>
      <c r="R25" s="22"/>
      <c r="S25" s="22"/>
      <c r="T25" s="22"/>
      <c r="U25" s="25">
        <f>Proposta!H50</f>
        <v>0</v>
      </c>
      <c r="V25" s="25">
        <f>Proposta!J50</f>
        <v>0</v>
      </c>
      <c r="W25" s="26">
        <f>Proposta!A50</f>
        <v>0</v>
      </c>
      <c r="X25" s="231" t="b">
        <f t="shared" si="6"/>
        <v>0</v>
      </c>
      <c r="Y25" s="28">
        <f>SUM(Proposta!G50)*24</f>
        <v>0</v>
      </c>
      <c r="Z25" s="27" t="str">
        <f t="shared" si="7"/>
        <v>0</v>
      </c>
      <c r="AA25" s="29">
        <f>Proposta!I50</f>
        <v>0</v>
      </c>
      <c r="AB25" s="27">
        <f>Proposta!K50</f>
        <v>0</v>
      </c>
      <c r="AC25" s="77" t="b">
        <f t="shared" si="8"/>
        <v>0</v>
      </c>
      <c r="AD25" s="90"/>
      <c r="AE25" s="62">
        <f>'Relatório final.'!B42</f>
        <v>0</v>
      </c>
      <c r="AF25" s="25">
        <f>'Relatório final.'!J42</f>
        <v>0</v>
      </c>
      <c r="AG25" s="26">
        <f>Proposta!L50</f>
        <v>0</v>
      </c>
      <c r="AH25" s="231" t="b">
        <f t="shared" si="9"/>
        <v>0</v>
      </c>
      <c r="AI25" s="28">
        <f>'Relatório final.'!G42*24</f>
        <v>0</v>
      </c>
      <c r="AJ25" s="27" t="str">
        <f t="shared" si="10"/>
        <v>0</v>
      </c>
      <c r="AK25" s="29">
        <f>'Relatório final.'!I42</f>
        <v>0</v>
      </c>
      <c r="AL25" s="27">
        <f>'Relatório final.'!K42</f>
        <v>0</v>
      </c>
      <c r="AM25" s="27" t="b">
        <f t="shared" si="11"/>
        <v>0</v>
      </c>
      <c r="AN25" s="22"/>
      <c r="AO25" s="22"/>
      <c r="AP25" s="22"/>
      <c r="AQ25" s="22"/>
      <c r="AR25" s="22"/>
      <c r="AS25" s="123" t="s">
        <v>138</v>
      </c>
      <c r="AT25" s="98">
        <f t="shared" si="12"/>
        <v>0</v>
      </c>
      <c r="AU25" s="232">
        <v>0</v>
      </c>
      <c r="AV25" s="43">
        <f>'Relatório final.'!L42</f>
        <v>0</v>
      </c>
      <c r="AW25" s="32" t="e">
        <f t="shared" si="17"/>
        <v>#N/A</v>
      </c>
      <c r="AX25" s="74">
        <f t="shared" si="13"/>
        <v>0</v>
      </c>
      <c r="AY25" s="75">
        <f>'Relatório final.'!G42</f>
        <v>0</v>
      </c>
      <c r="AZ25" s="33" t="e">
        <f t="shared" si="14"/>
        <v>#N/A</v>
      </c>
      <c r="BA25" s="34">
        <f t="shared" si="15"/>
        <v>0</v>
      </c>
      <c r="BB25" s="90"/>
    </row>
    <row r="26" spans="1:56" ht="24" customHeight="1" thickBot="1" x14ac:dyDescent="0.3">
      <c r="A26" s="21"/>
      <c r="B26" s="22"/>
      <c r="C26" s="22"/>
      <c r="D26" s="22"/>
      <c r="E26" s="22"/>
      <c r="F26" s="22"/>
      <c r="G26" s="22"/>
      <c r="H26" s="123" t="s">
        <v>139</v>
      </c>
      <c r="I26" s="88">
        <f t="shared" si="2"/>
        <v>0</v>
      </c>
      <c r="J26" s="232">
        <v>0</v>
      </c>
      <c r="K26" s="31">
        <f>Proposta!L51</f>
        <v>0</v>
      </c>
      <c r="L26" s="73" t="e">
        <f t="shared" si="16"/>
        <v>#N/A</v>
      </c>
      <c r="M26" s="74">
        <f t="shared" si="3"/>
        <v>0</v>
      </c>
      <c r="N26" s="75">
        <f>Proposta!G51</f>
        <v>0</v>
      </c>
      <c r="O26" s="33" t="e">
        <f t="shared" si="4"/>
        <v>#N/A</v>
      </c>
      <c r="P26" s="34">
        <f t="shared" si="5"/>
        <v>0</v>
      </c>
      <c r="Q26" s="22"/>
      <c r="R26" s="22"/>
      <c r="S26" s="22"/>
      <c r="T26" s="22"/>
      <c r="U26" s="25">
        <f>Proposta!H51</f>
        <v>0</v>
      </c>
      <c r="V26" s="25">
        <f>Proposta!J51</f>
        <v>0</v>
      </c>
      <c r="W26" s="26">
        <f>Proposta!A51</f>
        <v>0</v>
      </c>
      <c r="X26" s="231" t="b">
        <f t="shared" si="6"/>
        <v>0</v>
      </c>
      <c r="Y26" s="28">
        <f>SUM(Proposta!G51)*24</f>
        <v>0</v>
      </c>
      <c r="Z26" s="27" t="str">
        <f t="shared" si="7"/>
        <v>0</v>
      </c>
      <c r="AA26" s="29">
        <f>Proposta!I51</f>
        <v>0</v>
      </c>
      <c r="AB26" s="27">
        <f>Proposta!K51</f>
        <v>0</v>
      </c>
      <c r="AC26" s="77" t="b">
        <f t="shared" si="8"/>
        <v>0</v>
      </c>
      <c r="AD26" s="90"/>
      <c r="AE26" s="62">
        <f>'Relatório final.'!B43</f>
        <v>0</v>
      </c>
      <c r="AF26" s="25">
        <f>'Relatório final.'!J43</f>
        <v>0</v>
      </c>
      <c r="AG26" s="26">
        <f>Proposta!L51</f>
        <v>0</v>
      </c>
      <c r="AH26" s="231" t="b">
        <f t="shared" si="9"/>
        <v>0</v>
      </c>
      <c r="AI26" s="28">
        <f>'Relatório final.'!G43*24</f>
        <v>0</v>
      </c>
      <c r="AJ26" s="27" t="str">
        <f t="shared" si="10"/>
        <v>0</v>
      </c>
      <c r="AK26" s="29">
        <f>'Relatório final.'!I43</f>
        <v>0</v>
      </c>
      <c r="AL26" s="27">
        <f>'Relatório final.'!K43</f>
        <v>0</v>
      </c>
      <c r="AM26" s="27" t="b">
        <f t="shared" si="11"/>
        <v>0</v>
      </c>
      <c r="AN26" s="22"/>
      <c r="AO26" s="22"/>
      <c r="AP26" s="22"/>
      <c r="AQ26" s="22"/>
      <c r="AR26" s="22"/>
      <c r="AS26" s="123" t="s">
        <v>139</v>
      </c>
      <c r="AT26" s="98">
        <f t="shared" si="12"/>
        <v>0</v>
      </c>
      <c r="AU26" s="232">
        <v>0</v>
      </c>
      <c r="AV26" s="43">
        <f>'Relatório final.'!L43</f>
        <v>0</v>
      </c>
      <c r="AW26" s="32" t="e">
        <f t="shared" si="17"/>
        <v>#N/A</v>
      </c>
      <c r="AX26" s="74">
        <f t="shared" si="13"/>
        <v>0</v>
      </c>
      <c r="AY26" s="75">
        <f>'Relatório final.'!G43</f>
        <v>0</v>
      </c>
      <c r="AZ26" s="33" t="e">
        <f t="shared" si="14"/>
        <v>#N/A</v>
      </c>
      <c r="BA26" s="34">
        <f t="shared" si="15"/>
        <v>0</v>
      </c>
      <c r="BB26" s="90"/>
    </row>
    <row r="27" spans="1:56" ht="47.25" customHeight="1" thickBot="1" x14ac:dyDescent="0.3">
      <c r="A27" s="257" t="s">
        <v>277</v>
      </c>
      <c r="B27" s="22"/>
      <c r="C27" s="22"/>
      <c r="D27" s="22"/>
      <c r="E27" s="22"/>
      <c r="F27" s="22"/>
      <c r="G27" s="22"/>
      <c r="H27" s="123" t="s">
        <v>140</v>
      </c>
      <c r="I27" s="88">
        <f t="shared" si="2"/>
        <v>0.32439999999999997</v>
      </c>
      <c r="J27" s="232">
        <v>19.463999999999999</v>
      </c>
      <c r="K27" s="31">
        <f>Proposta!L52</f>
        <v>0</v>
      </c>
      <c r="L27" s="73" t="e">
        <f t="shared" si="16"/>
        <v>#N/A</v>
      </c>
      <c r="M27" s="74">
        <f t="shared" si="3"/>
        <v>0</v>
      </c>
      <c r="N27" s="75">
        <f>Proposta!G52</f>
        <v>0</v>
      </c>
      <c r="O27" s="33" t="e">
        <f t="shared" si="4"/>
        <v>#N/A</v>
      </c>
      <c r="P27" s="34">
        <f t="shared" si="5"/>
        <v>0</v>
      </c>
      <c r="Q27" s="22"/>
      <c r="R27" s="22"/>
      <c r="S27" s="22"/>
      <c r="T27" s="22"/>
      <c r="U27" s="25">
        <f>Proposta!H52</f>
        <v>0</v>
      </c>
      <c r="V27" s="25">
        <f>Proposta!J52</f>
        <v>0</v>
      </c>
      <c r="W27" s="26">
        <f>Proposta!A52</f>
        <v>0</v>
      </c>
      <c r="X27" s="231" t="b">
        <f t="shared" si="6"/>
        <v>0</v>
      </c>
      <c r="Y27" s="28">
        <f>SUM(Proposta!G52)*24</f>
        <v>0</v>
      </c>
      <c r="Z27" s="27" t="str">
        <f t="shared" si="7"/>
        <v>0</v>
      </c>
      <c r="AA27" s="29">
        <f>Proposta!I52</f>
        <v>0</v>
      </c>
      <c r="AB27" s="27">
        <f>Proposta!K52</f>
        <v>0</v>
      </c>
      <c r="AC27" s="77" t="b">
        <f t="shared" si="8"/>
        <v>0</v>
      </c>
      <c r="AD27" s="90"/>
      <c r="AE27" s="62">
        <f>'Relatório final.'!B44</f>
        <v>0</v>
      </c>
      <c r="AF27" s="25">
        <f>'Relatório final.'!J44</f>
        <v>0</v>
      </c>
      <c r="AG27" s="26">
        <f>Proposta!L52</f>
        <v>0</v>
      </c>
      <c r="AH27" s="231" t="b">
        <f t="shared" si="9"/>
        <v>0</v>
      </c>
      <c r="AI27" s="28">
        <f>'Relatório final.'!G44*24</f>
        <v>0</v>
      </c>
      <c r="AJ27" s="27" t="str">
        <f t="shared" si="10"/>
        <v>0</v>
      </c>
      <c r="AK27" s="29">
        <f>'Relatório final.'!I44</f>
        <v>0</v>
      </c>
      <c r="AL27" s="27">
        <f>'Relatório final.'!K44</f>
        <v>0</v>
      </c>
      <c r="AM27" s="27" t="b">
        <f t="shared" si="11"/>
        <v>0</v>
      </c>
      <c r="AN27" s="22"/>
      <c r="AO27" s="22"/>
      <c r="AP27" s="22"/>
      <c r="AQ27" s="22"/>
      <c r="AR27" s="22"/>
      <c r="AS27" s="123" t="s">
        <v>140</v>
      </c>
      <c r="AT27" s="98">
        <f t="shared" si="12"/>
        <v>0.32439999999999997</v>
      </c>
      <c r="AU27" s="232">
        <v>19.463999999999999</v>
      </c>
      <c r="AV27" s="43">
        <f>'Relatório final.'!L44</f>
        <v>0</v>
      </c>
      <c r="AW27" s="32" t="e">
        <f t="shared" si="17"/>
        <v>#N/A</v>
      </c>
      <c r="AX27" s="74">
        <f t="shared" si="13"/>
        <v>0</v>
      </c>
      <c r="AY27" s="75">
        <f>'Relatório final.'!G44</f>
        <v>0</v>
      </c>
      <c r="AZ27" s="33" t="e">
        <f t="shared" si="14"/>
        <v>#N/A</v>
      </c>
      <c r="BA27" s="34">
        <f t="shared" si="15"/>
        <v>0</v>
      </c>
      <c r="BB27" s="90"/>
    </row>
    <row r="28" spans="1:56" ht="24" customHeight="1" x14ac:dyDescent="0.25">
      <c r="A28" s="268" t="s">
        <v>285</v>
      </c>
      <c r="B28" s="22"/>
      <c r="C28" s="22"/>
      <c r="D28" s="22"/>
      <c r="E28" s="22"/>
      <c r="F28" s="22"/>
      <c r="G28" s="22"/>
      <c r="H28" s="180" t="s">
        <v>141</v>
      </c>
      <c r="I28" s="88">
        <f t="shared" si="2"/>
        <v>0.25359999999999999</v>
      </c>
      <c r="J28" s="232">
        <v>15.215999999999999</v>
      </c>
      <c r="K28" s="31">
        <f>Proposta!L53</f>
        <v>0</v>
      </c>
      <c r="L28" s="73" t="e">
        <f t="shared" si="16"/>
        <v>#N/A</v>
      </c>
      <c r="M28" s="74">
        <f t="shared" si="3"/>
        <v>0</v>
      </c>
      <c r="N28" s="75">
        <f>Proposta!G53</f>
        <v>0</v>
      </c>
      <c r="O28" s="33" t="e">
        <f t="shared" si="4"/>
        <v>#N/A</v>
      </c>
      <c r="P28" s="34">
        <f t="shared" si="5"/>
        <v>0</v>
      </c>
      <c r="Q28" s="22"/>
      <c r="R28" s="22"/>
      <c r="S28" s="22"/>
      <c r="T28" s="22"/>
      <c r="U28" s="25">
        <f>Proposta!H53</f>
        <v>0</v>
      </c>
      <c r="V28" s="25">
        <f>Proposta!J53</f>
        <v>0</v>
      </c>
      <c r="W28" s="26">
        <f>Proposta!A53</f>
        <v>0</v>
      </c>
      <c r="X28" s="231" t="b">
        <f t="shared" si="6"/>
        <v>0</v>
      </c>
      <c r="Y28" s="28">
        <f>SUM(Proposta!G53)*24</f>
        <v>0</v>
      </c>
      <c r="Z28" s="27" t="str">
        <f t="shared" si="7"/>
        <v>0</v>
      </c>
      <c r="AA28" s="29">
        <f>Proposta!I53</f>
        <v>0</v>
      </c>
      <c r="AB28" s="27">
        <f>Proposta!K53</f>
        <v>0</v>
      </c>
      <c r="AC28" s="77" t="b">
        <f t="shared" si="8"/>
        <v>0</v>
      </c>
      <c r="AD28" s="90"/>
      <c r="AE28" s="62">
        <f>'Relatório final.'!B45</f>
        <v>0</v>
      </c>
      <c r="AF28" s="25">
        <f>'Relatório final.'!J45</f>
        <v>0</v>
      </c>
      <c r="AG28" s="26">
        <f>Proposta!L53</f>
        <v>0</v>
      </c>
      <c r="AH28" s="231" t="b">
        <f t="shared" si="9"/>
        <v>0</v>
      </c>
      <c r="AI28" s="28">
        <f>'Relatório final.'!G45*24</f>
        <v>0</v>
      </c>
      <c r="AJ28" s="27" t="str">
        <f t="shared" si="10"/>
        <v>0</v>
      </c>
      <c r="AK28" s="29">
        <f>'Relatório final.'!I45</f>
        <v>0</v>
      </c>
      <c r="AL28" s="27">
        <f>'Relatório final.'!K45</f>
        <v>0</v>
      </c>
      <c r="AM28" s="27" t="b">
        <f t="shared" si="11"/>
        <v>0</v>
      </c>
      <c r="AN28" s="22"/>
      <c r="AO28" s="22"/>
      <c r="AP28" s="22"/>
      <c r="AQ28" s="22"/>
      <c r="AR28" s="22"/>
      <c r="AS28" s="180" t="s">
        <v>141</v>
      </c>
      <c r="AT28" s="98">
        <f t="shared" si="12"/>
        <v>0.25359999999999999</v>
      </c>
      <c r="AU28" s="232">
        <v>15.215999999999999</v>
      </c>
      <c r="AV28" s="43">
        <f>'Relatório final.'!L45</f>
        <v>0</v>
      </c>
      <c r="AW28" s="32" t="e">
        <f t="shared" si="17"/>
        <v>#N/A</v>
      </c>
      <c r="AX28" s="74">
        <f t="shared" si="13"/>
        <v>0</v>
      </c>
      <c r="AY28" s="75">
        <f>'Relatório final.'!G45</f>
        <v>0</v>
      </c>
      <c r="AZ28" s="33" t="e">
        <f t="shared" si="14"/>
        <v>#N/A</v>
      </c>
      <c r="BA28" s="34">
        <f t="shared" si="15"/>
        <v>0</v>
      </c>
      <c r="BB28" s="90"/>
    </row>
    <row r="29" spans="1:56" ht="24" customHeight="1" x14ac:dyDescent="0.25">
      <c r="A29" s="270" t="s">
        <v>286</v>
      </c>
      <c r="B29" s="22"/>
      <c r="C29" s="22"/>
      <c r="D29" s="22"/>
      <c r="E29" s="22"/>
      <c r="F29" s="22"/>
      <c r="G29" s="22"/>
      <c r="H29" s="176" t="s">
        <v>238</v>
      </c>
      <c r="I29" s="177">
        <f t="shared" si="2"/>
        <v>0.49899999999999994</v>
      </c>
      <c r="J29" s="232">
        <v>29.939999999999998</v>
      </c>
      <c r="K29" s="31">
        <f>Proposta!L54</f>
        <v>0</v>
      </c>
      <c r="L29" s="73" t="e">
        <f t="shared" si="16"/>
        <v>#N/A</v>
      </c>
      <c r="M29" s="74">
        <f t="shared" si="3"/>
        <v>0</v>
      </c>
      <c r="N29" s="75">
        <f>Proposta!G54</f>
        <v>0</v>
      </c>
      <c r="O29" s="33" t="e">
        <f t="shared" si="4"/>
        <v>#N/A</v>
      </c>
      <c r="P29" s="34">
        <f t="shared" si="5"/>
        <v>0</v>
      </c>
      <c r="Q29" s="22"/>
      <c r="R29" s="22"/>
      <c r="S29" s="22"/>
      <c r="T29" s="22"/>
      <c r="U29" s="25">
        <f>Proposta!H54</f>
        <v>0</v>
      </c>
      <c r="V29" s="25">
        <f>Proposta!J54</f>
        <v>0</v>
      </c>
      <c r="W29" s="26">
        <f>Proposta!A54</f>
        <v>0</v>
      </c>
      <c r="X29" s="231" t="b">
        <f t="shared" si="6"/>
        <v>0</v>
      </c>
      <c r="Y29" s="28">
        <f>SUM(Proposta!G54)*24</f>
        <v>0</v>
      </c>
      <c r="Z29" s="27" t="str">
        <f t="shared" si="7"/>
        <v>0</v>
      </c>
      <c r="AA29" s="29">
        <f>Proposta!I54</f>
        <v>0</v>
      </c>
      <c r="AB29" s="27">
        <f>Proposta!K54</f>
        <v>0</v>
      </c>
      <c r="AC29" s="77" t="b">
        <f t="shared" si="8"/>
        <v>0</v>
      </c>
      <c r="AD29" s="90"/>
      <c r="AE29" s="62">
        <f>'Relatório final.'!B46</f>
        <v>0</v>
      </c>
      <c r="AF29" s="25">
        <f>'Relatório final.'!J46</f>
        <v>0</v>
      </c>
      <c r="AG29" s="26">
        <f>Proposta!L54</f>
        <v>0</v>
      </c>
      <c r="AH29" s="231" t="b">
        <f t="shared" si="9"/>
        <v>0</v>
      </c>
      <c r="AI29" s="28">
        <f>'Relatório final.'!G46*24</f>
        <v>0</v>
      </c>
      <c r="AJ29" s="27" t="str">
        <f t="shared" si="10"/>
        <v>0</v>
      </c>
      <c r="AK29" s="29">
        <f>'Relatório final.'!I46</f>
        <v>0</v>
      </c>
      <c r="AL29" s="27">
        <f>'Relatório final.'!K46</f>
        <v>0</v>
      </c>
      <c r="AM29" s="27" t="b">
        <f t="shared" si="11"/>
        <v>0</v>
      </c>
      <c r="AN29" s="22"/>
      <c r="AO29" s="22"/>
      <c r="AP29" s="22"/>
      <c r="AQ29" s="22"/>
      <c r="AR29" s="22"/>
      <c r="AS29" s="176" t="s">
        <v>238</v>
      </c>
      <c r="AT29" s="181">
        <f t="shared" si="12"/>
        <v>0.49899999999999994</v>
      </c>
      <c r="AU29" s="232">
        <v>29.939999999999998</v>
      </c>
      <c r="AV29" s="43">
        <f>'Relatório final.'!L46</f>
        <v>0</v>
      </c>
      <c r="AW29" s="32" t="e">
        <f t="shared" si="17"/>
        <v>#N/A</v>
      </c>
      <c r="AX29" s="74">
        <f t="shared" si="13"/>
        <v>0</v>
      </c>
      <c r="AY29" s="75">
        <f>'Relatório final.'!G46</f>
        <v>0</v>
      </c>
      <c r="AZ29" s="33" t="e">
        <f t="shared" si="14"/>
        <v>#N/A</v>
      </c>
      <c r="BA29" s="34">
        <f t="shared" si="15"/>
        <v>0</v>
      </c>
      <c r="BB29" s="90"/>
    </row>
    <row r="30" spans="1:56" ht="24" customHeight="1" x14ac:dyDescent="0.25">
      <c r="A30" s="270"/>
      <c r="B30" s="22"/>
      <c r="C30" s="22"/>
      <c r="D30" s="22"/>
      <c r="E30" s="22"/>
      <c r="F30" s="22"/>
      <c r="G30" s="22"/>
      <c r="H30" s="178" t="s">
        <v>239</v>
      </c>
      <c r="I30" s="179">
        <f t="shared" si="2"/>
        <v>0.64200000000000002</v>
      </c>
      <c r="J30" s="232">
        <v>38.520000000000003</v>
      </c>
      <c r="K30" s="31">
        <f>Proposta!L55</f>
        <v>0</v>
      </c>
      <c r="L30" s="73" t="e">
        <f t="shared" si="16"/>
        <v>#N/A</v>
      </c>
      <c r="M30" s="74">
        <f t="shared" si="3"/>
        <v>0</v>
      </c>
      <c r="N30" s="75">
        <f>Proposta!G55</f>
        <v>0</v>
      </c>
      <c r="O30" s="33" t="e">
        <f t="shared" si="4"/>
        <v>#N/A</v>
      </c>
      <c r="P30" s="34">
        <f t="shared" si="5"/>
        <v>0</v>
      </c>
      <c r="Q30" s="22"/>
      <c r="R30" s="22"/>
      <c r="S30" s="22"/>
      <c r="T30" s="22"/>
      <c r="U30" s="25">
        <f>Proposta!H55</f>
        <v>0</v>
      </c>
      <c r="V30" s="25">
        <f>Proposta!J55</f>
        <v>0</v>
      </c>
      <c r="W30" s="26">
        <f>Proposta!A55</f>
        <v>0</v>
      </c>
      <c r="X30" s="231" t="b">
        <f t="shared" si="6"/>
        <v>0</v>
      </c>
      <c r="Y30" s="28">
        <f>SUM(Proposta!G55)*24</f>
        <v>0</v>
      </c>
      <c r="Z30" s="27" t="str">
        <f t="shared" si="7"/>
        <v>0</v>
      </c>
      <c r="AA30" s="29">
        <f>Proposta!I55</f>
        <v>0</v>
      </c>
      <c r="AB30" s="27">
        <f>Proposta!K55</f>
        <v>0</v>
      </c>
      <c r="AC30" s="77" t="b">
        <f t="shared" si="8"/>
        <v>0</v>
      </c>
      <c r="AD30" s="90"/>
      <c r="AE30" s="62">
        <f>'Relatório final.'!B47</f>
        <v>0</v>
      </c>
      <c r="AF30" s="25">
        <f>'Relatório final.'!J47</f>
        <v>0</v>
      </c>
      <c r="AG30" s="26">
        <f>Proposta!L55</f>
        <v>0</v>
      </c>
      <c r="AH30" s="231" t="b">
        <f t="shared" si="9"/>
        <v>0</v>
      </c>
      <c r="AI30" s="28">
        <f>'Relatório final.'!G47*24</f>
        <v>0</v>
      </c>
      <c r="AJ30" s="27" t="str">
        <f t="shared" si="10"/>
        <v>0</v>
      </c>
      <c r="AK30" s="29">
        <f>'Relatório final.'!I47</f>
        <v>0</v>
      </c>
      <c r="AL30" s="27">
        <f>'Relatório final.'!K47</f>
        <v>0</v>
      </c>
      <c r="AM30" s="27" t="b">
        <f t="shared" si="11"/>
        <v>0</v>
      </c>
      <c r="AN30" s="22"/>
      <c r="AO30" s="22"/>
      <c r="AP30" s="22"/>
      <c r="AQ30" s="22"/>
      <c r="AR30" s="22"/>
      <c r="AS30" s="178" t="s">
        <v>239</v>
      </c>
      <c r="AT30" s="182">
        <f t="shared" si="12"/>
        <v>0.64200000000000002</v>
      </c>
      <c r="AU30" s="232">
        <v>38.520000000000003</v>
      </c>
      <c r="AV30" s="43">
        <f>'Relatório final.'!L47</f>
        <v>0</v>
      </c>
      <c r="AW30" s="32" t="e">
        <f t="shared" si="17"/>
        <v>#N/A</v>
      </c>
      <c r="AX30" s="74">
        <f t="shared" si="13"/>
        <v>0</v>
      </c>
      <c r="AY30" s="75">
        <f>'Relatório final.'!G47</f>
        <v>0</v>
      </c>
      <c r="AZ30" s="33" t="e">
        <f t="shared" si="14"/>
        <v>#N/A</v>
      </c>
      <c r="BA30" s="34">
        <f t="shared" si="15"/>
        <v>0</v>
      </c>
      <c r="BB30" s="90"/>
    </row>
    <row r="31" spans="1:56" ht="24" customHeight="1" x14ac:dyDescent="0.25">
      <c r="A31" s="269"/>
      <c r="B31" s="22"/>
      <c r="C31" s="22"/>
      <c r="D31" s="22"/>
      <c r="E31" s="22"/>
      <c r="F31" s="22"/>
      <c r="G31" s="22"/>
      <c r="H31" s="178" t="s">
        <v>241</v>
      </c>
      <c r="I31" s="179">
        <f t="shared" si="2"/>
        <v>0</v>
      </c>
      <c r="J31" s="232">
        <v>0</v>
      </c>
      <c r="K31" s="31">
        <f>Proposta!L56</f>
        <v>0</v>
      </c>
      <c r="L31" s="73" t="e">
        <f t="shared" si="16"/>
        <v>#N/A</v>
      </c>
      <c r="M31" s="74">
        <f t="shared" si="3"/>
        <v>0</v>
      </c>
      <c r="N31" s="75">
        <f>Proposta!G56</f>
        <v>0</v>
      </c>
      <c r="O31" s="33" t="e">
        <f t="shared" ref="O31:O32" si="18">M31*L31</f>
        <v>#N/A</v>
      </c>
      <c r="P31" s="34">
        <f t="shared" si="5"/>
        <v>0</v>
      </c>
      <c r="Q31" s="22"/>
      <c r="R31" s="22"/>
      <c r="S31" s="22"/>
      <c r="T31" s="22"/>
      <c r="U31" s="25">
        <f>Proposta!H56</f>
        <v>0</v>
      </c>
      <c r="V31" s="25">
        <f>Proposta!J56</f>
        <v>0</v>
      </c>
      <c r="W31" s="26">
        <f>Proposta!A56</f>
        <v>0</v>
      </c>
      <c r="X31" s="231" t="b">
        <f t="shared" si="6"/>
        <v>0</v>
      </c>
      <c r="Y31" s="28">
        <f>SUM(Proposta!G56)*24</f>
        <v>0</v>
      </c>
      <c r="Z31" s="27" t="str">
        <f t="shared" si="7"/>
        <v>0</v>
      </c>
      <c r="AA31" s="29">
        <f>Proposta!I56</f>
        <v>0</v>
      </c>
      <c r="AB31" s="27">
        <f>Proposta!K56</f>
        <v>0</v>
      </c>
      <c r="AC31" s="77" t="b">
        <f t="shared" si="8"/>
        <v>0</v>
      </c>
      <c r="AD31" s="90"/>
      <c r="AE31" s="62">
        <f>'Relatório final.'!B48</f>
        <v>0</v>
      </c>
      <c r="AF31" s="25">
        <f>'Relatório final.'!J48</f>
        <v>0</v>
      </c>
      <c r="AG31" s="26">
        <f>Proposta!L56</f>
        <v>0</v>
      </c>
      <c r="AH31" s="231" t="b">
        <f t="shared" si="9"/>
        <v>0</v>
      </c>
      <c r="AI31" s="28">
        <f>'Relatório final.'!G48*24</f>
        <v>0</v>
      </c>
      <c r="AJ31" s="27" t="str">
        <f t="shared" si="10"/>
        <v>0</v>
      </c>
      <c r="AK31" s="29">
        <f>'Relatório final.'!I48</f>
        <v>0</v>
      </c>
      <c r="AL31" s="27">
        <f>'Relatório final.'!K48</f>
        <v>0</v>
      </c>
      <c r="AM31" s="27" t="b">
        <f t="shared" si="11"/>
        <v>0</v>
      </c>
      <c r="AN31" s="22"/>
      <c r="AO31" s="22"/>
      <c r="AP31" s="22"/>
      <c r="AQ31" s="22"/>
      <c r="AR31" s="22"/>
      <c r="AS31" s="178" t="s">
        <v>241</v>
      </c>
      <c r="AT31" s="182">
        <f t="shared" si="12"/>
        <v>0</v>
      </c>
      <c r="AU31" s="232">
        <v>0</v>
      </c>
      <c r="AV31" s="43">
        <f>'Relatório final.'!L48</f>
        <v>0</v>
      </c>
      <c r="AW31" s="32" t="e">
        <f t="shared" si="17"/>
        <v>#N/A</v>
      </c>
      <c r="AX31" s="74">
        <f t="shared" si="13"/>
        <v>0</v>
      </c>
      <c r="AY31" s="75">
        <f>'Relatório final.'!G48</f>
        <v>0</v>
      </c>
      <c r="AZ31" s="33" t="e">
        <f t="shared" ref="AZ31:AZ32" si="19">AX31*AW31</f>
        <v>#N/A</v>
      </c>
      <c r="BA31" s="34">
        <f t="shared" si="15"/>
        <v>0</v>
      </c>
      <c r="BB31" s="90"/>
    </row>
    <row r="32" spans="1:56" ht="24" customHeight="1" x14ac:dyDescent="0.25">
      <c r="A32" s="269"/>
      <c r="B32" s="22"/>
      <c r="C32" s="22"/>
      <c r="D32" s="22"/>
      <c r="E32" s="22"/>
      <c r="F32" s="22"/>
      <c r="G32" s="22"/>
      <c r="H32" s="178" t="s">
        <v>242</v>
      </c>
      <c r="I32" s="179">
        <f t="shared" si="2"/>
        <v>0</v>
      </c>
      <c r="J32" s="232">
        <v>0</v>
      </c>
      <c r="K32" s="31">
        <f>Proposta!L57</f>
        <v>0</v>
      </c>
      <c r="L32" s="73" t="e">
        <f t="shared" si="16"/>
        <v>#N/A</v>
      </c>
      <c r="M32" s="74">
        <f t="shared" si="3"/>
        <v>0</v>
      </c>
      <c r="N32" s="75">
        <f>Proposta!G57</f>
        <v>0</v>
      </c>
      <c r="O32" s="33" t="e">
        <f t="shared" si="18"/>
        <v>#N/A</v>
      </c>
      <c r="P32" s="34">
        <f t="shared" si="5"/>
        <v>0</v>
      </c>
      <c r="Q32" s="22"/>
      <c r="R32" s="22"/>
      <c r="S32" s="22"/>
      <c r="T32" s="22"/>
      <c r="U32" s="25">
        <f>Proposta!H57</f>
        <v>0</v>
      </c>
      <c r="V32" s="25">
        <f>Proposta!J57</f>
        <v>0</v>
      </c>
      <c r="W32" s="26">
        <f>Proposta!A57</f>
        <v>0</v>
      </c>
      <c r="X32" s="231" t="b">
        <f t="shared" si="6"/>
        <v>0</v>
      </c>
      <c r="Y32" s="28">
        <f>SUM(Proposta!G57)*24</f>
        <v>0</v>
      </c>
      <c r="Z32" s="27" t="str">
        <f t="shared" si="7"/>
        <v>0</v>
      </c>
      <c r="AA32" s="29">
        <f>Proposta!I57</f>
        <v>0</v>
      </c>
      <c r="AB32" s="27">
        <f>Proposta!K57</f>
        <v>0</v>
      </c>
      <c r="AC32" s="77" t="b">
        <f t="shared" si="8"/>
        <v>0</v>
      </c>
      <c r="AD32" s="90"/>
      <c r="AE32" s="62">
        <f>'Relatório final.'!B49</f>
        <v>0</v>
      </c>
      <c r="AF32" s="25">
        <f>'Relatório final.'!J49</f>
        <v>0</v>
      </c>
      <c r="AG32" s="26">
        <f>Proposta!L57</f>
        <v>0</v>
      </c>
      <c r="AH32" s="231" t="b">
        <f t="shared" si="9"/>
        <v>0</v>
      </c>
      <c r="AI32" s="28">
        <f>'Relatório final.'!G49*24</f>
        <v>0</v>
      </c>
      <c r="AJ32" s="27" t="str">
        <f t="shared" si="10"/>
        <v>0</v>
      </c>
      <c r="AK32" s="29">
        <f>'Relatório final.'!I49</f>
        <v>0</v>
      </c>
      <c r="AL32" s="27">
        <f>'Relatório final.'!K49</f>
        <v>0</v>
      </c>
      <c r="AM32" s="27" t="b">
        <f t="shared" si="11"/>
        <v>0</v>
      </c>
      <c r="AN32" s="22"/>
      <c r="AO32" s="22"/>
      <c r="AP32" s="22"/>
      <c r="AQ32" s="22"/>
      <c r="AR32" s="22"/>
      <c r="AS32" s="234" t="s">
        <v>242</v>
      </c>
      <c r="AT32" s="182">
        <f t="shared" si="12"/>
        <v>0</v>
      </c>
      <c r="AU32" s="232">
        <v>0</v>
      </c>
      <c r="AV32" s="43">
        <f>'Relatório final.'!L49</f>
        <v>0</v>
      </c>
      <c r="AW32" s="32" t="e">
        <f t="shared" si="17"/>
        <v>#N/A</v>
      </c>
      <c r="AX32" s="74">
        <f t="shared" si="13"/>
        <v>0</v>
      </c>
      <c r="AY32" s="75">
        <f>'Relatório final.'!G49</f>
        <v>0</v>
      </c>
      <c r="AZ32" s="33" t="e">
        <f t="shared" si="19"/>
        <v>#N/A</v>
      </c>
      <c r="BA32" s="34">
        <f t="shared" si="15"/>
        <v>0</v>
      </c>
      <c r="BB32" s="90"/>
    </row>
    <row r="33" spans="1:54" ht="24" customHeight="1" x14ac:dyDescent="0.25">
      <c r="A33" s="269"/>
      <c r="B33" s="22"/>
      <c r="C33" s="22"/>
      <c r="D33" s="22"/>
      <c r="E33" s="22"/>
      <c r="F33" s="22"/>
      <c r="G33" s="22"/>
      <c r="H33" s="234" t="s">
        <v>253</v>
      </c>
      <c r="I33" s="179">
        <f t="shared" si="2"/>
        <v>0.30433333333333334</v>
      </c>
      <c r="J33" s="232">
        <v>18.260000000000002</v>
      </c>
      <c r="K33" s="31">
        <f>Proposta!L58</f>
        <v>0</v>
      </c>
      <c r="L33" s="73" t="e">
        <f t="shared" si="16"/>
        <v>#N/A</v>
      </c>
      <c r="M33" s="74">
        <f t="shared" si="3"/>
        <v>0</v>
      </c>
      <c r="N33" s="75">
        <f>Proposta!G58</f>
        <v>0</v>
      </c>
      <c r="O33" s="33" t="e">
        <f t="shared" si="4"/>
        <v>#N/A</v>
      </c>
      <c r="P33" s="34">
        <f t="shared" si="5"/>
        <v>0</v>
      </c>
      <c r="Q33" s="22"/>
      <c r="R33" s="22"/>
      <c r="S33" s="22"/>
      <c r="T33" s="22"/>
      <c r="U33" s="25">
        <f>Proposta!H58</f>
        <v>0</v>
      </c>
      <c r="V33" s="25">
        <f>Proposta!J58</f>
        <v>0</v>
      </c>
      <c r="W33" s="26">
        <f>Proposta!A58</f>
        <v>0</v>
      </c>
      <c r="X33" s="231" t="b">
        <f t="shared" si="6"/>
        <v>0</v>
      </c>
      <c r="Y33" s="28">
        <f>SUM(Proposta!G58)*24</f>
        <v>0</v>
      </c>
      <c r="Z33" s="27" t="str">
        <f t="shared" si="7"/>
        <v>0</v>
      </c>
      <c r="AA33" s="29">
        <f>Proposta!I58</f>
        <v>0</v>
      </c>
      <c r="AB33" s="27">
        <f>Proposta!K58</f>
        <v>0</v>
      </c>
      <c r="AC33" s="77" t="b">
        <f t="shared" si="8"/>
        <v>0</v>
      </c>
      <c r="AD33" s="90"/>
      <c r="AE33" s="62">
        <f>'Relatório final.'!B50</f>
        <v>0</v>
      </c>
      <c r="AF33" s="25">
        <f>'Relatório final.'!J50</f>
        <v>0</v>
      </c>
      <c r="AG33" s="26">
        <f>Proposta!L58</f>
        <v>0</v>
      </c>
      <c r="AH33" s="231" t="b">
        <f t="shared" si="9"/>
        <v>0</v>
      </c>
      <c r="AI33" s="28">
        <f>'Relatório final.'!G50*24</f>
        <v>0</v>
      </c>
      <c r="AJ33" s="27" t="str">
        <f t="shared" si="10"/>
        <v>0</v>
      </c>
      <c r="AK33" s="29">
        <f>'Relatório final.'!I50</f>
        <v>0</v>
      </c>
      <c r="AL33" s="27">
        <f>'Relatório final.'!K50</f>
        <v>0</v>
      </c>
      <c r="AM33" s="27" t="b">
        <f t="shared" si="11"/>
        <v>0</v>
      </c>
      <c r="AN33" s="22"/>
      <c r="AO33" s="22"/>
      <c r="AP33" s="22"/>
      <c r="AQ33" s="22"/>
      <c r="AR33" s="22"/>
      <c r="AS33" s="233" t="s">
        <v>253</v>
      </c>
      <c r="AT33" s="182">
        <f t="shared" si="12"/>
        <v>0.30433333333333334</v>
      </c>
      <c r="AU33" s="232">
        <v>18.260000000000002</v>
      </c>
      <c r="AV33" s="43">
        <f>'Relatório final.'!L50</f>
        <v>0</v>
      </c>
      <c r="AW33" s="32" t="e">
        <f t="shared" si="17"/>
        <v>#N/A</v>
      </c>
      <c r="AX33" s="74">
        <f t="shared" si="13"/>
        <v>0</v>
      </c>
      <c r="AY33" s="75">
        <f>'Relatório final.'!G50</f>
        <v>0</v>
      </c>
      <c r="AZ33" s="33" t="e">
        <f t="shared" si="14"/>
        <v>#N/A</v>
      </c>
      <c r="BA33" s="34">
        <f t="shared" si="15"/>
        <v>0</v>
      </c>
      <c r="BB33" s="90"/>
    </row>
    <row r="34" spans="1:54" ht="24" customHeight="1" x14ac:dyDescent="0.25">
      <c r="A34" s="21"/>
      <c r="B34" s="22"/>
      <c r="C34" s="22"/>
      <c r="D34" s="22"/>
      <c r="E34" s="22"/>
      <c r="F34" s="22"/>
      <c r="G34" s="22"/>
      <c r="H34" s="234" t="s">
        <v>254</v>
      </c>
      <c r="I34" s="179">
        <f t="shared" si="2"/>
        <v>0.58333333333333337</v>
      </c>
      <c r="J34" s="232">
        <v>35</v>
      </c>
      <c r="K34" s="31">
        <f>Proposta!L59</f>
        <v>0</v>
      </c>
      <c r="L34" s="73" t="e">
        <f t="shared" si="16"/>
        <v>#N/A</v>
      </c>
      <c r="M34" s="74">
        <f t="shared" si="3"/>
        <v>0</v>
      </c>
      <c r="N34" s="75">
        <f>Proposta!G59</f>
        <v>0</v>
      </c>
      <c r="O34" s="33" t="e">
        <f t="shared" si="4"/>
        <v>#N/A</v>
      </c>
      <c r="P34" s="34">
        <f t="shared" si="5"/>
        <v>0</v>
      </c>
      <c r="Q34" s="22"/>
      <c r="R34" s="22"/>
      <c r="S34" s="22"/>
      <c r="T34" s="22"/>
      <c r="U34" s="25">
        <f>Proposta!H59</f>
        <v>0</v>
      </c>
      <c r="V34" s="25">
        <f>Proposta!J59</f>
        <v>0</v>
      </c>
      <c r="W34" s="26">
        <f>Proposta!A59</f>
        <v>0</v>
      </c>
      <c r="X34" s="231" t="b">
        <f t="shared" si="6"/>
        <v>0</v>
      </c>
      <c r="Y34" s="28">
        <f>SUM(Proposta!G59)*24</f>
        <v>0</v>
      </c>
      <c r="Z34" s="27" t="str">
        <f t="shared" si="7"/>
        <v>0</v>
      </c>
      <c r="AA34" s="29">
        <f>Proposta!I59</f>
        <v>0</v>
      </c>
      <c r="AB34" s="27">
        <f>Proposta!K59</f>
        <v>0</v>
      </c>
      <c r="AC34" s="77" t="b">
        <f t="shared" si="8"/>
        <v>0</v>
      </c>
      <c r="AD34" s="90"/>
      <c r="AE34" s="62">
        <f>'Relatório final.'!B51</f>
        <v>0</v>
      </c>
      <c r="AF34" s="25">
        <f>'Relatório final.'!J51</f>
        <v>0</v>
      </c>
      <c r="AG34" s="26">
        <f>Proposta!L59</f>
        <v>0</v>
      </c>
      <c r="AH34" s="231" t="b">
        <f t="shared" si="9"/>
        <v>0</v>
      </c>
      <c r="AI34" s="28">
        <f>'Relatório final.'!G51*24</f>
        <v>0</v>
      </c>
      <c r="AJ34" s="27" t="str">
        <f t="shared" si="10"/>
        <v>0</v>
      </c>
      <c r="AK34" s="29">
        <f>'Relatório final.'!I51</f>
        <v>0</v>
      </c>
      <c r="AL34" s="27">
        <f>'Relatório final.'!K51</f>
        <v>0</v>
      </c>
      <c r="AM34" s="27" t="b">
        <f t="shared" si="11"/>
        <v>0</v>
      </c>
      <c r="AN34" s="22"/>
      <c r="AO34" s="22"/>
      <c r="AP34" s="22"/>
      <c r="AQ34" s="22"/>
      <c r="AR34" s="22"/>
      <c r="AS34" s="233" t="s">
        <v>254</v>
      </c>
      <c r="AT34" s="182">
        <f t="shared" si="12"/>
        <v>0.58333333333333337</v>
      </c>
      <c r="AU34" s="232">
        <v>35</v>
      </c>
      <c r="AV34" s="43">
        <f>'Relatório final.'!L51</f>
        <v>0</v>
      </c>
      <c r="AW34" s="32" t="e">
        <f t="shared" si="17"/>
        <v>#N/A</v>
      </c>
      <c r="AX34" s="74">
        <f t="shared" si="13"/>
        <v>0</v>
      </c>
      <c r="AY34" s="75">
        <f>'Relatório final.'!G51</f>
        <v>0</v>
      </c>
      <c r="AZ34" s="33" t="e">
        <f t="shared" si="14"/>
        <v>#N/A</v>
      </c>
      <c r="BA34" s="34">
        <f t="shared" si="15"/>
        <v>0</v>
      </c>
      <c r="BB34" s="90"/>
    </row>
    <row r="35" spans="1:54" ht="24" customHeight="1" x14ac:dyDescent="0.25">
      <c r="A35" s="21"/>
      <c r="B35" s="22"/>
      <c r="C35" s="22"/>
      <c r="D35" s="22"/>
      <c r="E35" s="22"/>
      <c r="F35" s="22"/>
      <c r="G35" s="22"/>
      <c r="H35" s="234" t="s">
        <v>255</v>
      </c>
      <c r="I35" s="179">
        <f t="shared" si="2"/>
        <v>0.7</v>
      </c>
      <c r="J35" s="232">
        <v>42</v>
      </c>
      <c r="K35" s="31">
        <f>Proposta!L60</f>
        <v>0</v>
      </c>
      <c r="L35" s="73" t="e">
        <f t="shared" si="16"/>
        <v>#N/A</v>
      </c>
      <c r="M35" s="74">
        <f t="shared" si="3"/>
        <v>0</v>
      </c>
      <c r="N35" s="75">
        <f>Proposta!G60</f>
        <v>0</v>
      </c>
      <c r="O35" s="33" t="e">
        <f t="shared" si="4"/>
        <v>#N/A</v>
      </c>
      <c r="P35" s="34">
        <f t="shared" si="5"/>
        <v>0</v>
      </c>
      <c r="Q35" s="22"/>
      <c r="R35" s="22"/>
      <c r="S35" s="22"/>
      <c r="T35" s="22"/>
      <c r="U35" s="25">
        <f>Proposta!H60</f>
        <v>0</v>
      </c>
      <c r="V35" s="25">
        <f>Proposta!J60</f>
        <v>0</v>
      </c>
      <c r="W35" s="26">
        <f>Proposta!A60</f>
        <v>0</v>
      </c>
      <c r="X35" s="231" t="b">
        <f t="shared" si="6"/>
        <v>0</v>
      </c>
      <c r="Y35" s="28">
        <f>SUM(Proposta!G60)*24</f>
        <v>0</v>
      </c>
      <c r="Z35" s="27" t="str">
        <f t="shared" si="7"/>
        <v>0</v>
      </c>
      <c r="AA35" s="29">
        <f>Proposta!I60</f>
        <v>0</v>
      </c>
      <c r="AB35" s="27">
        <f>Proposta!K60</f>
        <v>0</v>
      </c>
      <c r="AC35" s="77" t="b">
        <f t="shared" si="8"/>
        <v>0</v>
      </c>
      <c r="AD35" s="90"/>
      <c r="AE35" s="62"/>
      <c r="AF35" s="25"/>
      <c r="AG35" s="26"/>
      <c r="AH35" s="231"/>
      <c r="AI35" s="28"/>
      <c r="AJ35" s="27"/>
      <c r="AK35" s="29"/>
      <c r="AL35" s="27"/>
      <c r="AM35" s="27"/>
      <c r="AN35" s="22"/>
      <c r="AO35" s="22"/>
      <c r="AP35" s="22"/>
      <c r="AQ35" s="22"/>
      <c r="AR35" s="22"/>
      <c r="AS35" s="233" t="s">
        <v>255</v>
      </c>
      <c r="AT35" s="182">
        <f t="shared" si="12"/>
        <v>0.7</v>
      </c>
      <c r="AU35" s="232">
        <v>42</v>
      </c>
      <c r="AV35" s="43">
        <f>'Relatório final.'!L52</f>
        <v>0</v>
      </c>
      <c r="AW35" s="32" t="e">
        <f t="shared" si="17"/>
        <v>#N/A</v>
      </c>
      <c r="AX35" s="74">
        <f t="shared" si="13"/>
        <v>0</v>
      </c>
      <c r="AY35" s="75">
        <f>'Relatório final.'!G52</f>
        <v>0</v>
      </c>
      <c r="AZ35" s="33" t="e">
        <f t="shared" si="14"/>
        <v>#N/A</v>
      </c>
      <c r="BA35" s="34">
        <f t="shared" si="15"/>
        <v>0</v>
      </c>
      <c r="BB35" s="90"/>
    </row>
    <row r="36" spans="1:54" ht="52.5" customHeight="1" x14ac:dyDescent="0.25">
      <c r="A36" s="267" t="s">
        <v>277</v>
      </c>
      <c r="B36" s="22"/>
      <c r="C36" s="22"/>
      <c r="D36" s="22"/>
      <c r="E36" s="22"/>
      <c r="F36" s="22"/>
      <c r="G36" s="22"/>
      <c r="H36" s="234" t="s">
        <v>256</v>
      </c>
      <c r="I36" s="179">
        <f t="shared" si="2"/>
        <v>0.67249999999999999</v>
      </c>
      <c r="J36" s="232">
        <v>40.35</v>
      </c>
      <c r="K36" s="31">
        <f>Proposta!L61</f>
        <v>0</v>
      </c>
      <c r="L36" s="73" t="e">
        <f t="shared" si="16"/>
        <v>#N/A</v>
      </c>
      <c r="M36" s="74">
        <f t="shared" si="3"/>
        <v>0</v>
      </c>
      <c r="N36" s="75">
        <f>Proposta!G61</f>
        <v>0</v>
      </c>
      <c r="O36" s="33" t="e">
        <f t="shared" si="4"/>
        <v>#N/A</v>
      </c>
      <c r="P36" s="34">
        <f t="shared" si="5"/>
        <v>0</v>
      </c>
      <c r="Q36" s="22"/>
      <c r="R36" s="22"/>
      <c r="S36" s="22"/>
      <c r="T36" s="22"/>
      <c r="U36" s="25">
        <f>Proposta!H61</f>
        <v>0</v>
      </c>
      <c r="V36" s="25">
        <f>Proposta!J61</f>
        <v>0</v>
      </c>
      <c r="W36" s="26">
        <f>Proposta!A61</f>
        <v>0</v>
      </c>
      <c r="X36" s="231" t="b">
        <f t="shared" si="6"/>
        <v>0</v>
      </c>
      <c r="Y36" s="28">
        <f>SUM(Proposta!G61)*24</f>
        <v>0</v>
      </c>
      <c r="Z36" s="27" t="str">
        <f t="shared" si="7"/>
        <v>0</v>
      </c>
      <c r="AA36" s="29">
        <f>Proposta!I61</f>
        <v>0</v>
      </c>
      <c r="AB36" s="27">
        <f>Proposta!K61</f>
        <v>0</v>
      </c>
      <c r="AC36" s="77" t="b">
        <f t="shared" si="8"/>
        <v>0</v>
      </c>
      <c r="AD36" s="90"/>
      <c r="AE36" s="62"/>
      <c r="AF36" s="25"/>
      <c r="AG36" s="26"/>
      <c r="AH36" s="231"/>
      <c r="AI36" s="28"/>
      <c r="AJ36" s="27"/>
      <c r="AK36" s="29"/>
      <c r="AL36" s="27"/>
      <c r="AM36" s="27"/>
      <c r="AN36" s="22"/>
      <c r="AO36" s="22"/>
      <c r="AP36" s="22"/>
      <c r="AQ36" s="22"/>
      <c r="AR36" s="22"/>
      <c r="AS36" s="233" t="s">
        <v>256</v>
      </c>
      <c r="AT36" s="182">
        <f t="shared" si="12"/>
        <v>0.67249999999999999</v>
      </c>
      <c r="AU36" s="232">
        <v>40.35</v>
      </c>
      <c r="AV36" s="43">
        <f>'Relatório final.'!L53</f>
        <v>0</v>
      </c>
      <c r="AW36" s="32" t="e">
        <f t="shared" si="17"/>
        <v>#N/A</v>
      </c>
      <c r="AX36" s="74">
        <f t="shared" si="13"/>
        <v>0</v>
      </c>
      <c r="AY36" s="75">
        <f>'Relatório final.'!G53</f>
        <v>0</v>
      </c>
      <c r="AZ36" s="33" t="e">
        <f t="shared" si="14"/>
        <v>#N/A</v>
      </c>
      <c r="BA36" s="34">
        <f t="shared" si="15"/>
        <v>0</v>
      </c>
      <c r="BB36" s="90"/>
    </row>
    <row r="37" spans="1:54" ht="24" customHeight="1" x14ac:dyDescent="0.25">
      <c r="A37" s="37" t="s">
        <v>278</v>
      </c>
      <c r="B37" s="22"/>
      <c r="C37" s="22"/>
      <c r="D37" s="22"/>
      <c r="E37" s="22"/>
      <c r="F37" s="22"/>
      <c r="G37" s="22"/>
      <c r="H37" s="234" t="s">
        <v>257</v>
      </c>
      <c r="I37" s="179">
        <f t="shared" si="2"/>
        <v>0.85799999999999998</v>
      </c>
      <c r="J37" s="232">
        <v>51.48</v>
      </c>
      <c r="K37" s="31">
        <f>Proposta!L62</f>
        <v>0</v>
      </c>
      <c r="L37" s="73" t="e">
        <f t="shared" si="16"/>
        <v>#N/A</v>
      </c>
      <c r="M37" s="74">
        <f t="shared" si="3"/>
        <v>0</v>
      </c>
      <c r="N37" s="75">
        <f>Proposta!G62</f>
        <v>0</v>
      </c>
      <c r="O37" s="33" t="e">
        <f t="shared" si="4"/>
        <v>#N/A</v>
      </c>
      <c r="P37" s="34">
        <f t="shared" si="5"/>
        <v>0</v>
      </c>
      <c r="Q37" s="22"/>
      <c r="R37" s="22"/>
      <c r="S37" s="22"/>
      <c r="T37" s="22"/>
      <c r="U37" s="25">
        <f>Proposta!H62</f>
        <v>0</v>
      </c>
      <c r="V37" s="25">
        <f>Proposta!J62</f>
        <v>0</v>
      </c>
      <c r="W37" s="26">
        <f>Proposta!A62</f>
        <v>0</v>
      </c>
      <c r="X37" s="231" t="b">
        <f t="shared" si="6"/>
        <v>0</v>
      </c>
      <c r="Y37" s="28">
        <f>SUM(Proposta!G62)*24</f>
        <v>0</v>
      </c>
      <c r="Z37" s="27" t="str">
        <f t="shared" si="7"/>
        <v>0</v>
      </c>
      <c r="AA37" s="29">
        <f>Proposta!I62</f>
        <v>0</v>
      </c>
      <c r="AB37" s="27">
        <f>Proposta!K62</f>
        <v>0</v>
      </c>
      <c r="AC37" s="77" t="b">
        <f t="shared" si="8"/>
        <v>0</v>
      </c>
      <c r="AD37" s="90"/>
      <c r="AE37" s="62"/>
      <c r="AF37" s="25"/>
      <c r="AG37" s="26"/>
      <c r="AH37" s="231"/>
      <c r="AI37" s="28"/>
      <c r="AJ37" s="27"/>
      <c r="AK37" s="29"/>
      <c r="AL37" s="27"/>
      <c r="AM37" s="27"/>
      <c r="AN37" s="22"/>
      <c r="AO37" s="22"/>
      <c r="AP37" s="22"/>
      <c r="AQ37" s="22"/>
      <c r="AR37" s="22"/>
      <c r="AS37" s="233" t="s">
        <v>257</v>
      </c>
      <c r="AT37" s="182">
        <f t="shared" si="12"/>
        <v>0.85799999999999998</v>
      </c>
      <c r="AU37" s="232">
        <v>51.48</v>
      </c>
      <c r="AV37" s="43">
        <f>'Relatório final.'!L54</f>
        <v>0</v>
      </c>
      <c r="AW37" s="32" t="e">
        <f t="shared" si="17"/>
        <v>#N/A</v>
      </c>
      <c r="AX37" s="74">
        <f t="shared" si="13"/>
        <v>0</v>
      </c>
      <c r="AY37" s="75">
        <f>'Relatório final.'!G54</f>
        <v>0</v>
      </c>
      <c r="AZ37" s="33" t="e">
        <f t="shared" si="14"/>
        <v>#N/A</v>
      </c>
      <c r="BA37" s="34">
        <f t="shared" si="15"/>
        <v>0</v>
      </c>
      <c r="BB37" s="90"/>
    </row>
    <row r="38" spans="1:54" ht="24" customHeight="1" x14ac:dyDescent="0.25">
      <c r="A38" s="37" t="s">
        <v>279</v>
      </c>
      <c r="B38" s="22"/>
      <c r="C38" s="22"/>
      <c r="D38" s="22"/>
      <c r="E38" s="22"/>
      <c r="F38" s="22"/>
      <c r="G38" s="22"/>
      <c r="H38" s="234" t="s">
        <v>258</v>
      </c>
      <c r="I38" s="179">
        <f t="shared" si="2"/>
        <v>0.48166666666666663</v>
      </c>
      <c r="J38" s="232">
        <v>28.9</v>
      </c>
      <c r="K38" s="31">
        <f>Proposta!L63</f>
        <v>0</v>
      </c>
      <c r="L38" s="73" t="e">
        <f t="shared" si="16"/>
        <v>#N/A</v>
      </c>
      <c r="M38" s="74">
        <f t="shared" si="3"/>
        <v>0</v>
      </c>
      <c r="N38" s="75">
        <f>Proposta!G63</f>
        <v>0</v>
      </c>
      <c r="O38" s="33" t="e">
        <f t="shared" si="4"/>
        <v>#N/A</v>
      </c>
      <c r="P38" s="34">
        <f t="shared" si="5"/>
        <v>0</v>
      </c>
      <c r="Q38" s="22"/>
      <c r="R38" s="22"/>
      <c r="S38" s="22"/>
      <c r="T38" s="22"/>
      <c r="U38" s="25">
        <f>Proposta!H63</f>
        <v>0</v>
      </c>
      <c r="V38" s="25">
        <f>Proposta!J63</f>
        <v>0</v>
      </c>
      <c r="W38" s="26">
        <f>Proposta!A63</f>
        <v>0</v>
      </c>
      <c r="X38" s="231" t="b">
        <f t="shared" si="6"/>
        <v>0</v>
      </c>
      <c r="Y38" s="28">
        <f>SUM(Proposta!G63)*24</f>
        <v>0</v>
      </c>
      <c r="Z38" s="27" t="str">
        <f t="shared" si="7"/>
        <v>0</v>
      </c>
      <c r="AA38" s="29">
        <f>Proposta!I63</f>
        <v>0</v>
      </c>
      <c r="AB38" s="27">
        <f>Proposta!K63</f>
        <v>0</v>
      </c>
      <c r="AC38" s="77" t="b">
        <f t="shared" si="8"/>
        <v>0</v>
      </c>
      <c r="AD38" s="90"/>
      <c r="AE38" s="62"/>
      <c r="AF38" s="25"/>
      <c r="AG38" s="26"/>
      <c r="AH38" s="231"/>
      <c r="AI38" s="28"/>
      <c r="AJ38" s="27"/>
      <c r="AK38" s="29"/>
      <c r="AL38" s="27"/>
      <c r="AM38" s="27"/>
      <c r="AN38" s="22"/>
      <c r="AO38" s="22"/>
      <c r="AP38" s="22"/>
      <c r="AQ38" s="22"/>
      <c r="AR38" s="22"/>
      <c r="AS38" s="233" t="s">
        <v>258</v>
      </c>
      <c r="AT38" s="182">
        <f t="shared" si="12"/>
        <v>0.48166666666666663</v>
      </c>
      <c r="AU38" s="232">
        <v>28.9</v>
      </c>
      <c r="AV38" s="43">
        <f>'Relatório final.'!L55</f>
        <v>0</v>
      </c>
      <c r="AW38" s="32" t="e">
        <f t="shared" si="17"/>
        <v>#N/A</v>
      </c>
      <c r="AX38" s="74">
        <f t="shared" si="13"/>
        <v>0</v>
      </c>
      <c r="AY38" s="75">
        <f>'Relatório final.'!G55</f>
        <v>0</v>
      </c>
      <c r="AZ38" s="33" t="e">
        <f t="shared" si="14"/>
        <v>#N/A</v>
      </c>
      <c r="BA38" s="34">
        <f t="shared" si="15"/>
        <v>0</v>
      </c>
      <c r="BB38" s="90"/>
    </row>
    <row r="39" spans="1:54" ht="24" customHeight="1" x14ac:dyDescent="0.25">
      <c r="A39" s="37" t="s">
        <v>280</v>
      </c>
      <c r="B39" s="22"/>
      <c r="C39" s="22"/>
      <c r="D39" s="22"/>
      <c r="E39" s="22"/>
      <c r="F39" s="22"/>
      <c r="G39" s="22"/>
      <c r="H39" s="234" t="s">
        <v>259</v>
      </c>
      <c r="I39" s="179">
        <f t="shared" si="2"/>
        <v>0.35133333333333333</v>
      </c>
      <c r="J39" s="232">
        <v>21.08</v>
      </c>
      <c r="K39" s="31">
        <f>Proposta!L64</f>
        <v>0</v>
      </c>
      <c r="L39" s="73" t="e">
        <f t="shared" si="16"/>
        <v>#N/A</v>
      </c>
      <c r="M39" s="74">
        <f t="shared" si="3"/>
        <v>0</v>
      </c>
      <c r="N39" s="75">
        <f>Proposta!G64</f>
        <v>0</v>
      </c>
      <c r="O39" s="33" t="e">
        <f t="shared" si="4"/>
        <v>#N/A</v>
      </c>
      <c r="P39" s="34">
        <f t="shared" si="5"/>
        <v>0</v>
      </c>
      <c r="Q39" s="22"/>
      <c r="R39" s="22"/>
      <c r="S39" s="22"/>
      <c r="T39" s="22"/>
      <c r="U39" s="25">
        <f>Proposta!H64</f>
        <v>0</v>
      </c>
      <c r="V39" s="25">
        <f>Proposta!J64</f>
        <v>0</v>
      </c>
      <c r="W39" s="26">
        <f>Proposta!A64</f>
        <v>0</v>
      </c>
      <c r="X39" s="231" t="b">
        <f t="shared" si="6"/>
        <v>0</v>
      </c>
      <c r="Y39" s="28">
        <f>SUM(Proposta!G64)*24</f>
        <v>0</v>
      </c>
      <c r="Z39" s="27" t="str">
        <f t="shared" si="7"/>
        <v>0</v>
      </c>
      <c r="AA39" s="29">
        <f>Proposta!I64</f>
        <v>0</v>
      </c>
      <c r="AB39" s="27">
        <f>Proposta!K64</f>
        <v>0</v>
      </c>
      <c r="AC39" s="77" t="b">
        <f t="shared" si="8"/>
        <v>0</v>
      </c>
      <c r="AD39" s="90"/>
      <c r="AE39" s="62"/>
      <c r="AF39" s="25"/>
      <c r="AG39" s="26"/>
      <c r="AH39" s="231"/>
      <c r="AI39" s="28"/>
      <c r="AJ39" s="27"/>
      <c r="AK39" s="29"/>
      <c r="AL39" s="27"/>
      <c r="AM39" s="27"/>
      <c r="AN39" s="22"/>
      <c r="AO39" s="22"/>
      <c r="AP39" s="22"/>
      <c r="AQ39" s="22"/>
      <c r="AR39" s="22"/>
      <c r="AS39" s="233" t="s">
        <v>259</v>
      </c>
      <c r="AT39" s="182">
        <f t="shared" si="12"/>
        <v>0.35133333333333333</v>
      </c>
      <c r="AU39" s="232">
        <v>21.08</v>
      </c>
      <c r="AV39" s="43">
        <f>'Relatório final.'!L56</f>
        <v>0</v>
      </c>
      <c r="AW39" s="32" t="e">
        <f t="shared" si="17"/>
        <v>#N/A</v>
      </c>
      <c r="AX39" s="74">
        <f t="shared" si="13"/>
        <v>0</v>
      </c>
      <c r="AY39" s="75">
        <f>'Relatório final.'!G56</f>
        <v>0</v>
      </c>
      <c r="AZ39" s="33" t="e">
        <f t="shared" si="14"/>
        <v>#N/A</v>
      </c>
      <c r="BA39" s="34">
        <f t="shared" si="15"/>
        <v>0</v>
      </c>
      <c r="BB39" s="90"/>
    </row>
    <row r="40" spans="1:54" ht="24" customHeight="1" x14ac:dyDescent="0.25">
      <c r="A40" s="37" t="s">
        <v>281</v>
      </c>
      <c r="B40" s="22"/>
      <c r="C40" s="22"/>
      <c r="D40" s="22"/>
      <c r="E40" s="22"/>
      <c r="F40" s="22"/>
      <c r="G40" s="22"/>
      <c r="H40" s="234" t="s">
        <v>260</v>
      </c>
      <c r="I40" s="179">
        <f t="shared" si="2"/>
        <v>0.36183333333333334</v>
      </c>
      <c r="J40" s="232">
        <v>21.71</v>
      </c>
      <c r="K40" s="31">
        <f>Proposta!L65</f>
        <v>0</v>
      </c>
      <c r="L40" s="73" t="e">
        <f t="shared" si="16"/>
        <v>#N/A</v>
      </c>
      <c r="M40" s="74">
        <f t="shared" si="3"/>
        <v>0</v>
      </c>
      <c r="N40" s="75">
        <f>Proposta!G65</f>
        <v>0</v>
      </c>
      <c r="O40" s="33" t="e">
        <f t="shared" si="4"/>
        <v>#N/A</v>
      </c>
      <c r="P40" s="34">
        <f t="shared" si="5"/>
        <v>0</v>
      </c>
      <c r="Q40" s="22"/>
      <c r="R40" s="22"/>
      <c r="S40" s="22"/>
      <c r="T40" s="22"/>
      <c r="U40" s="25">
        <f>Proposta!H65</f>
        <v>0</v>
      </c>
      <c r="V40" s="25">
        <f>Proposta!J65</f>
        <v>0</v>
      </c>
      <c r="W40" s="26">
        <f>Proposta!A65</f>
        <v>0</v>
      </c>
      <c r="X40" s="231" t="b">
        <f t="shared" si="6"/>
        <v>0</v>
      </c>
      <c r="Y40" s="28">
        <f>SUM(Proposta!G65)*24</f>
        <v>0</v>
      </c>
      <c r="Z40" s="27" t="str">
        <f t="shared" si="7"/>
        <v>0</v>
      </c>
      <c r="AA40" s="29">
        <f>Proposta!I65</f>
        <v>0</v>
      </c>
      <c r="AB40" s="27">
        <f>Proposta!K65</f>
        <v>0</v>
      </c>
      <c r="AC40" s="77" t="b">
        <f t="shared" si="8"/>
        <v>0</v>
      </c>
      <c r="AD40" s="90"/>
      <c r="AE40" s="62"/>
      <c r="AF40" s="25"/>
      <c r="AG40" s="26"/>
      <c r="AH40" s="231"/>
      <c r="AI40" s="28"/>
      <c r="AJ40" s="27"/>
      <c r="AK40" s="29"/>
      <c r="AL40" s="27"/>
      <c r="AM40" s="27"/>
      <c r="AN40" s="22"/>
      <c r="AO40" s="22"/>
      <c r="AP40" s="22"/>
      <c r="AQ40" s="22"/>
      <c r="AR40" s="22"/>
      <c r="AS40" s="233" t="s">
        <v>260</v>
      </c>
      <c r="AT40" s="182">
        <f t="shared" si="12"/>
        <v>0.36183333333333334</v>
      </c>
      <c r="AU40" s="232">
        <v>21.71</v>
      </c>
      <c r="AV40" s="43">
        <f>'Relatório final.'!L57</f>
        <v>0</v>
      </c>
      <c r="AW40" s="32" t="e">
        <f t="shared" si="17"/>
        <v>#N/A</v>
      </c>
      <c r="AX40" s="74">
        <f t="shared" si="13"/>
        <v>0</v>
      </c>
      <c r="AY40" s="75">
        <f>'Relatório final.'!G57</f>
        <v>0</v>
      </c>
      <c r="AZ40" s="33" t="e">
        <f t="shared" si="14"/>
        <v>#N/A</v>
      </c>
      <c r="BA40" s="34">
        <f t="shared" si="15"/>
        <v>0</v>
      </c>
      <c r="BB40" s="90"/>
    </row>
    <row r="41" spans="1:54" ht="24" customHeight="1" x14ac:dyDescent="0.25">
      <c r="A41" s="37" t="s">
        <v>282</v>
      </c>
      <c r="B41" s="22"/>
      <c r="C41" s="22"/>
      <c r="D41" s="22"/>
      <c r="E41" s="22"/>
      <c r="F41" s="22"/>
      <c r="G41" s="22"/>
      <c r="H41" s="234" t="s">
        <v>261</v>
      </c>
      <c r="I41" s="179">
        <f t="shared" si="2"/>
        <v>0.5665</v>
      </c>
      <c r="J41" s="232">
        <v>33.99</v>
      </c>
      <c r="K41" s="31">
        <f>Proposta!L66</f>
        <v>0</v>
      </c>
      <c r="L41" s="73" t="e">
        <f t="shared" si="16"/>
        <v>#N/A</v>
      </c>
      <c r="M41" s="74">
        <f t="shared" si="3"/>
        <v>0</v>
      </c>
      <c r="N41" s="75">
        <f>Proposta!G66</f>
        <v>0</v>
      </c>
      <c r="O41" s="33" t="e">
        <f t="shared" si="4"/>
        <v>#N/A</v>
      </c>
      <c r="P41" s="34">
        <f t="shared" si="5"/>
        <v>0</v>
      </c>
      <c r="Q41" s="22"/>
      <c r="R41" s="22"/>
      <c r="S41" s="22"/>
      <c r="T41" s="22"/>
      <c r="U41" s="25">
        <f>Proposta!H66</f>
        <v>0</v>
      </c>
      <c r="V41" s="25">
        <f>Proposta!J66</f>
        <v>0</v>
      </c>
      <c r="W41" s="26">
        <f>Proposta!A66</f>
        <v>0</v>
      </c>
      <c r="X41" s="231" t="b">
        <f t="shared" si="6"/>
        <v>0</v>
      </c>
      <c r="Y41" s="28">
        <f>SUM(Proposta!G66)*24</f>
        <v>0</v>
      </c>
      <c r="Z41" s="27" t="str">
        <f t="shared" si="7"/>
        <v>0</v>
      </c>
      <c r="AA41" s="29">
        <f>Proposta!I66</f>
        <v>0</v>
      </c>
      <c r="AB41" s="27">
        <f>Proposta!K66</f>
        <v>0</v>
      </c>
      <c r="AC41" s="77" t="b">
        <f t="shared" si="8"/>
        <v>0</v>
      </c>
      <c r="AD41" s="90"/>
      <c r="AE41" s="62"/>
      <c r="AF41" s="25"/>
      <c r="AG41" s="26"/>
      <c r="AH41" s="231"/>
      <c r="AI41" s="28"/>
      <c r="AJ41" s="27"/>
      <c r="AK41" s="29"/>
      <c r="AL41" s="27"/>
      <c r="AM41" s="27"/>
      <c r="AN41" s="22"/>
      <c r="AO41" s="22"/>
      <c r="AP41" s="22"/>
      <c r="AQ41" s="22"/>
      <c r="AR41" s="22"/>
      <c r="AS41" s="233" t="s">
        <v>261</v>
      </c>
      <c r="AT41" s="182">
        <f t="shared" si="12"/>
        <v>0.5665</v>
      </c>
      <c r="AU41" s="232">
        <v>33.99</v>
      </c>
      <c r="AV41" s="43">
        <f>'Relatório final.'!L58</f>
        <v>0</v>
      </c>
      <c r="AW41" s="32" t="e">
        <f t="shared" si="17"/>
        <v>#N/A</v>
      </c>
      <c r="AX41" s="74">
        <f t="shared" si="13"/>
        <v>0</v>
      </c>
      <c r="AY41" s="75">
        <f>'Relatório final.'!G58</f>
        <v>0</v>
      </c>
      <c r="AZ41" s="33" t="e">
        <f t="shared" si="14"/>
        <v>#N/A</v>
      </c>
      <c r="BA41" s="34">
        <f t="shared" si="15"/>
        <v>0</v>
      </c>
      <c r="BB41" s="90"/>
    </row>
    <row r="42" spans="1:54" ht="24" customHeight="1" x14ac:dyDescent="0.25">
      <c r="A42" s="37" t="s">
        <v>283</v>
      </c>
      <c r="B42" s="22"/>
      <c r="C42" s="22"/>
      <c r="D42" s="22"/>
      <c r="E42" s="22"/>
      <c r="F42" s="22"/>
      <c r="G42" s="22"/>
      <c r="H42" s="35"/>
      <c r="I42" s="37"/>
      <c r="J42" s="172"/>
      <c r="K42" s="31">
        <f>Proposta!L67</f>
        <v>0</v>
      </c>
      <c r="L42" s="73" t="e">
        <f t="shared" si="16"/>
        <v>#N/A</v>
      </c>
      <c r="M42" s="74">
        <f t="shared" si="3"/>
        <v>0</v>
      </c>
      <c r="N42" s="75">
        <f>Proposta!G67</f>
        <v>0</v>
      </c>
      <c r="O42" s="33" t="e">
        <f t="shared" si="4"/>
        <v>#N/A</v>
      </c>
      <c r="P42" s="34">
        <f t="shared" si="5"/>
        <v>0</v>
      </c>
      <c r="Q42" s="22"/>
      <c r="R42" s="22"/>
      <c r="S42" s="22"/>
      <c r="T42" s="22"/>
      <c r="U42" s="25">
        <f>Proposta!H67</f>
        <v>0</v>
      </c>
      <c r="V42" s="25">
        <f>Proposta!J67</f>
        <v>0</v>
      </c>
      <c r="W42" s="26">
        <f>Proposta!A67</f>
        <v>0</v>
      </c>
      <c r="X42" s="231" t="b">
        <f t="shared" si="6"/>
        <v>0</v>
      </c>
      <c r="Y42" s="28">
        <f>SUM(Proposta!G67)*24</f>
        <v>0</v>
      </c>
      <c r="Z42" s="27" t="str">
        <f t="shared" si="7"/>
        <v>0</v>
      </c>
      <c r="AA42" s="29">
        <f>Proposta!I67</f>
        <v>0</v>
      </c>
      <c r="AB42" s="27">
        <f>Proposta!K67</f>
        <v>0</v>
      </c>
      <c r="AC42" s="77" t="b">
        <f t="shared" si="8"/>
        <v>0</v>
      </c>
      <c r="AD42" s="90"/>
      <c r="AE42" s="62"/>
      <c r="AF42" s="25"/>
      <c r="AG42" s="26"/>
      <c r="AH42" s="231"/>
      <c r="AI42" s="28"/>
      <c r="AJ42" s="27"/>
      <c r="AK42" s="29"/>
      <c r="AL42" s="27"/>
      <c r="AM42" s="27"/>
      <c r="AN42" s="22"/>
      <c r="AO42" s="22"/>
      <c r="AP42" s="22"/>
      <c r="AQ42" s="22"/>
      <c r="AR42" s="22"/>
      <c r="AS42" s="35"/>
      <c r="AT42" s="44"/>
      <c r="AU42" s="37"/>
      <c r="AV42" s="43">
        <f>'Relatório final.'!L59</f>
        <v>0</v>
      </c>
      <c r="AW42" s="32" t="e">
        <f t="shared" si="17"/>
        <v>#N/A</v>
      </c>
      <c r="AX42" s="74">
        <f t="shared" si="13"/>
        <v>0</v>
      </c>
      <c r="AY42" s="75">
        <f>'Relatório final.'!G59</f>
        <v>0</v>
      </c>
      <c r="AZ42" s="33" t="e">
        <f t="shared" si="14"/>
        <v>#N/A</v>
      </c>
      <c r="BA42" s="34">
        <f t="shared" si="15"/>
        <v>0</v>
      </c>
      <c r="BB42" s="90"/>
    </row>
    <row r="43" spans="1:54" ht="24" customHeight="1" x14ac:dyDescent="0.25">
      <c r="A43" s="37" t="s">
        <v>284</v>
      </c>
      <c r="B43" s="22"/>
      <c r="C43" s="22"/>
      <c r="D43" s="22"/>
      <c r="E43" s="22"/>
      <c r="F43" s="22"/>
      <c r="G43" s="22"/>
      <c r="H43" s="35"/>
      <c r="I43" s="37"/>
      <c r="J43" s="172"/>
      <c r="K43" s="31">
        <f>Proposta!L68</f>
        <v>0</v>
      </c>
      <c r="L43" s="73" t="e">
        <f t="shared" si="16"/>
        <v>#N/A</v>
      </c>
      <c r="M43" s="74">
        <f t="shared" si="3"/>
        <v>0</v>
      </c>
      <c r="N43" s="75">
        <f>Proposta!G68</f>
        <v>0</v>
      </c>
      <c r="O43" s="33" t="e">
        <f t="shared" si="4"/>
        <v>#N/A</v>
      </c>
      <c r="P43" s="34">
        <f t="shared" si="5"/>
        <v>0</v>
      </c>
      <c r="Q43" s="22"/>
      <c r="R43" s="22"/>
      <c r="S43" s="22"/>
      <c r="T43" s="22"/>
      <c r="U43" s="25">
        <f>Proposta!H68</f>
        <v>0</v>
      </c>
      <c r="V43" s="25">
        <f>Proposta!J68</f>
        <v>0</v>
      </c>
      <c r="W43" s="26">
        <f>Proposta!A68</f>
        <v>0</v>
      </c>
      <c r="X43" s="231" t="b">
        <f t="shared" si="6"/>
        <v>0</v>
      </c>
      <c r="Y43" s="28">
        <f>SUM(Proposta!G68)*24</f>
        <v>0</v>
      </c>
      <c r="Z43" s="27" t="str">
        <f t="shared" si="7"/>
        <v>0</v>
      </c>
      <c r="AA43" s="29">
        <f>Proposta!I68</f>
        <v>0</v>
      </c>
      <c r="AB43" s="27">
        <f>Proposta!K68</f>
        <v>0</v>
      </c>
      <c r="AC43" s="77" t="b">
        <f t="shared" si="8"/>
        <v>0</v>
      </c>
      <c r="AD43" s="90"/>
      <c r="AE43" s="62"/>
      <c r="AF43" s="25"/>
      <c r="AG43" s="26"/>
      <c r="AH43" s="231"/>
      <c r="AI43" s="28"/>
      <c r="AJ43" s="27"/>
      <c r="AK43" s="29"/>
      <c r="AL43" s="27"/>
      <c r="AM43" s="27"/>
      <c r="AN43" s="22"/>
      <c r="AO43" s="22"/>
      <c r="AP43" s="22"/>
      <c r="AQ43" s="22"/>
      <c r="AR43" s="22"/>
      <c r="AS43" s="35"/>
      <c r="AT43" s="44"/>
      <c r="AU43" s="37"/>
      <c r="AV43" s="43">
        <f>'Relatório final.'!L60</f>
        <v>0</v>
      </c>
      <c r="AW43" s="32" t="e">
        <f t="shared" si="17"/>
        <v>#N/A</v>
      </c>
      <c r="AX43" s="74">
        <f t="shared" si="13"/>
        <v>0</v>
      </c>
      <c r="AY43" s="75">
        <f>'Relatório final.'!G60</f>
        <v>0</v>
      </c>
      <c r="AZ43" s="33" t="e">
        <f t="shared" si="14"/>
        <v>#N/A</v>
      </c>
      <c r="BA43" s="34">
        <f t="shared" si="15"/>
        <v>0</v>
      </c>
      <c r="BB43" s="90"/>
    </row>
    <row r="44" spans="1:54" ht="24" customHeight="1" x14ac:dyDescent="0.25">
      <c r="A44" s="21"/>
      <c r="B44" s="22"/>
      <c r="C44" s="22"/>
      <c r="D44" s="22"/>
      <c r="E44" s="22"/>
      <c r="F44" s="22"/>
      <c r="G44" s="22"/>
      <c r="H44" s="35"/>
      <c r="I44" s="37"/>
      <c r="J44" s="172"/>
      <c r="K44" s="31">
        <f>Proposta!L69</f>
        <v>0</v>
      </c>
      <c r="L44" s="73" t="e">
        <f t="shared" si="16"/>
        <v>#N/A</v>
      </c>
      <c r="M44" s="74">
        <f t="shared" si="3"/>
        <v>0</v>
      </c>
      <c r="N44" s="75">
        <f>Proposta!G69</f>
        <v>0</v>
      </c>
      <c r="O44" s="33" t="e">
        <f t="shared" si="4"/>
        <v>#N/A</v>
      </c>
      <c r="P44" s="34">
        <f t="shared" si="5"/>
        <v>0</v>
      </c>
      <c r="Q44" s="22"/>
      <c r="R44" s="22"/>
      <c r="S44" s="22"/>
      <c r="T44" s="22"/>
      <c r="U44" s="25"/>
      <c r="V44" s="37"/>
      <c r="W44" s="26"/>
      <c r="X44" s="27"/>
      <c r="Y44" s="28"/>
      <c r="Z44" s="27"/>
      <c r="AA44" s="29"/>
      <c r="AB44" s="27"/>
      <c r="AC44" s="77"/>
      <c r="AD44" s="90"/>
      <c r="AE44" s="62"/>
      <c r="AF44" s="25"/>
      <c r="AG44" s="26"/>
      <c r="AH44" s="231"/>
      <c r="AI44" s="28"/>
      <c r="AJ44" s="27"/>
      <c r="AK44" s="29"/>
      <c r="AL44" s="27"/>
      <c r="AM44" s="175"/>
      <c r="AN44" s="22"/>
      <c r="AO44" s="22"/>
      <c r="AP44" s="22"/>
      <c r="AQ44" s="22"/>
      <c r="AR44" s="22"/>
      <c r="AS44" s="35"/>
      <c r="AT44" s="44"/>
      <c r="AU44" s="37"/>
      <c r="AV44" s="43">
        <f>'Relatório final.'!L61</f>
        <v>0</v>
      </c>
      <c r="AW44" s="32" t="e">
        <f t="shared" si="17"/>
        <v>#N/A</v>
      </c>
      <c r="AX44" s="74">
        <f t="shared" si="13"/>
        <v>0</v>
      </c>
      <c r="AY44" s="75">
        <f>'Relatório final.'!G61</f>
        <v>0</v>
      </c>
      <c r="AZ44" s="33" t="e">
        <f t="shared" si="14"/>
        <v>#N/A</v>
      </c>
      <c r="BA44" s="34">
        <f t="shared" si="15"/>
        <v>0</v>
      </c>
      <c r="BB44" s="90"/>
    </row>
    <row r="45" spans="1:54" ht="29.25" customHeight="1" thickBot="1" x14ac:dyDescent="0.3">
      <c r="A45" s="21"/>
      <c r="B45" s="22"/>
      <c r="C45" s="22"/>
      <c r="D45" s="22"/>
      <c r="E45" s="22"/>
      <c r="F45" s="22"/>
      <c r="G45" s="22"/>
      <c r="H45" s="35"/>
      <c r="I45" s="37"/>
      <c r="J45" s="172"/>
      <c r="K45" s="31">
        <f>Proposta!L70</f>
        <v>0</v>
      </c>
      <c r="L45" s="73" t="e">
        <f t="shared" si="16"/>
        <v>#N/A</v>
      </c>
      <c r="M45" s="74">
        <f t="shared" si="3"/>
        <v>0</v>
      </c>
      <c r="N45" s="75">
        <f>Proposta!G70</f>
        <v>0</v>
      </c>
      <c r="O45" s="33" t="e">
        <f t="shared" si="4"/>
        <v>#N/A</v>
      </c>
      <c r="P45" s="34">
        <f t="shared" si="5"/>
        <v>0</v>
      </c>
      <c r="Q45" s="22"/>
      <c r="R45" s="22"/>
      <c r="S45" s="22"/>
      <c r="T45" s="22"/>
      <c r="U45" s="25"/>
      <c r="V45" s="37"/>
      <c r="W45" s="26"/>
      <c r="X45" s="27"/>
      <c r="Y45" s="28"/>
      <c r="Z45" s="27"/>
      <c r="AA45" s="29"/>
      <c r="AB45" s="27"/>
      <c r="AC45" s="77"/>
      <c r="AD45" s="90"/>
      <c r="AE45" s="62"/>
      <c r="AF45" s="25"/>
      <c r="AG45" s="26"/>
      <c r="AH45" s="27"/>
      <c r="AI45" s="28"/>
      <c r="AJ45" s="27"/>
      <c r="AK45" s="29"/>
      <c r="AL45" s="27"/>
      <c r="AM45" s="38"/>
      <c r="AN45" s="22"/>
      <c r="AO45" s="22"/>
      <c r="AP45" s="22"/>
      <c r="AQ45" s="22"/>
      <c r="AR45" s="22"/>
      <c r="AS45" s="35"/>
      <c r="AT45" s="44"/>
      <c r="AU45" s="37"/>
      <c r="AV45" s="43">
        <f>'Relatório final.'!L62</f>
        <v>0</v>
      </c>
      <c r="AW45" s="32" t="e">
        <f t="shared" si="17"/>
        <v>#N/A</v>
      </c>
      <c r="AX45" s="74">
        <f t="shared" si="13"/>
        <v>0</v>
      </c>
      <c r="AY45" s="75">
        <f>'Relatório final.'!G62</f>
        <v>0</v>
      </c>
      <c r="AZ45" s="33" t="e">
        <f t="shared" si="14"/>
        <v>#N/A</v>
      </c>
      <c r="BA45" s="34">
        <f t="shared" si="15"/>
        <v>0</v>
      </c>
      <c r="BB45" s="90"/>
    </row>
    <row r="46" spans="1:54" ht="34.5" customHeight="1" thickBot="1" x14ac:dyDescent="0.3">
      <c r="A46" s="21"/>
      <c r="B46" s="22"/>
      <c r="C46" s="22"/>
      <c r="D46" s="22"/>
      <c r="E46" s="22"/>
      <c r="F46" s="22"/>
      <c r="G46" s="22"/>
      <c r="H46" s="35"/>
      <c r="I46" s="37"/>
      <c r="J46" s="172"/>
      <c r="K46" s="31">
        <f>Proposta!L71</f>
        <v>0</v>
      </c>
      <c r="L46" s="73" t="e">
        <f t="shared" si="16"/>
        <v>#N/A</v>
      </c>
      <c r="M46" s="74">
        <f t="shared" si="3"/>
        <v>0</v>
      </c>
      <c r="N46" s="75">
        <f>Proposta!G71</f>
        <v>0</v>
      </c>
      <c r="O46" s="33" t="e">
        <f t="shared" si="4"/>
        <v>#N/A</v>
      </c>
      <c r="P46" s="34">
        <f t="shared" si="5"/>
        <v>0</v>
      </c>
      <c r="Q46" s="22"/>
      <c r="R46" s="22"/>
      <c r="S46" s="22"/>
      <c r="T46" s="22"/>
      <c r="U46" s="39"/>
      <c r="V46" s="40"/>
      <c r="W46" s="40"/>
      <c r="X46" s="41"/>
      <c r="Y46" s="113" t="s">
        <v>63</v>
      </c>
      <c r="Z46" s="114">
        <f>SUM(Z4:Z43)</f>
        <v>0</v>
      </c>
      <c r="AA46" s="42"/>
      <c r="AB46" s="41"/>
      <c r="AC46" s="112">
        <f>SUM(AC4:AC43)</f>
        <v>0</v>
      </c>
      <c r="AD46" s="90"/>
      <c r="AE46" s="39"/>
      <c r="AF46" s="40"/>
      <c r="AG46" s="40"/>
      <c r="AH46" s="41"/>
      <c r="AI46" s="113" t="s">
        <v>63</v>
      </c>
      <c r="AJ46" s="114">
        <f>SUM(AJ4:AJ34)</f>
        <v>0</v>
      </c>
      <c r="AK46" s="42"/>
      <c r="AL46" s="41"/>
      <c r="AM46" s="112">
        <f>SUM(AM4:AM34)</f>
        <v>0</v>
      </c>
      <c r="AN46" s="22"/>
      <c r="AO46" s="22"/>
      <c r="AP46" s="22"/>
      <c r="AQ46" s="22"/>
      <c r="AR46" s="22"/>
      <c r="AS46" s="35"/>
      <c r="AT46" s="44"/>
      <c r="AU46" s="37"/>
      <c r="AV46" s="43">
        <f>'Relatório final.'!L63</f>
        <v>0</v>
      </c>
      <c r="AW46" s="32" t="e">
        <f t="shared" si="17"/>
        <v>#N/A</v>
      </c>
      <c r="AX46" s="74">
        <f t="shared" si="13"/>
        <v>0</v>
      </c>
      <c r="AY46" s="75">
        <f>'Relatório final.'!G63</f>
        <v>0</v>
      </c>
      <c r="AZ46" s="33" t="e">
        <f t="shared" si="14"/>
        <v>#N/A</v>
      </c>
      <c r="BA46" s="34">
        <f t="shared" si="15"/>
        <v>0</v>
      </c>
      <c r="BB46" s="90"/>
    </row>
    <row r="47" spans="1:54" ht="24" customHeight="1" thickBot="1" x14ac:dyDescent="0.3">
      <c r="A47" s="21"/>
      <c r="B47" s="22"/>
      <c r="C47" s="22"/>
      <c r="D47" s="22"/>
      <c r="E47" s="22"/>
      <c r="F47" s="22"/>
      <c r="G47" s="22"/>
      <c r="H47" s="36"/>
      <c r="I47" s="48"/>
      <c r="J47" s="173"/>
      <c r="K47" s="31">
        <f>Proposta!L72</f>
        <v>0</v>
      </c>
      <c r="L47" s="73" t="e">
        <f t="shared" si="16"/>
        <v>#N/A</v>
      </c>
      <c r="M47" s="74">
        <f t="shared" si="3"/>
        <v>0</v>
      </c>
      <c r="N47" s="75">
        <f>Proposta!G72</f>
        <v>0</v>
      </c>
      <c r="O47" s="33" t="e">
        <f t="shared" si="4"/>
        <v>#N/A</v>
      </c>
      <c r="P47" s="34">
        <f t="shared" si="5"/>
        <v>0</v>
      </c>
      <c r="Q47" s="22"/>
      <c r="R47" s="22"/>
      <c r="S47" s="22"/>
      <c r="T47" s="22"/>
      <c r="U47" s="22"/>
      <c r="V47" s="22"/>
      <c r="W47" s="22"/>
      <c r="X47" s="45"/>
      <c r="Y47" s="46"/>
      <c r="Z47" s="45"/>
      <c r="AA47" s="47"/>
      <c r="AB47" s="45"/>
      <c r="AC47" s="52"/>
      <c r="AD47" s="90"/>
      <c r="AE47" s="21"/>
      <c r="AF47" s="22"/>
      <c r="AG47" s="22"/>
      <c r="AH47" s="45"/>
      <c r="AI47" s="46"/>
      <c r="AJ47" s="45"/>
      <c r="AK47" s="47"/>
      <c r="AL47" s="45"/>
      <c r="AM47" s="22"/>
      <c r="AN47" s="22"/>
      <c r="AO47" s="22"/>
      <c r="AP47" s="22"/>
      <c r="AQ47" s="22"/>
      <c r="AR47" s="22"/>
      <c r="AS47" s="36"/>
      <c r="AT47" s="48"/>
      <c r="AU47" s="48"/>
      <c r="AV47" s="43">
        <f>'Relatório final.'!L64</f>
        <v>0</v>
      </c>
      <c r="AW47" s="32" t="e">
        <f t="shared" si="17"/>
        <v>#N/A</v>
      </c>
      <c r="AX47" s="74">
        <f t="shared" si="13"/>
        <v>0</v>
      </c>
      <c r="AY47" s="75">
        <f>'Relatório final.'!G64</f>
        <v>0</v>
      </c>
      <c r="AZ47" s="33" t="e">
        <f t="shared" si="14"/>
        <v>#N/A</v>
      </c>
      <c r="BA47" s="34">
        <f t="shared" si="15"/>
        <v>0</v>
      </c>
      <c r="BB47" s="90"/>
    </row>
    <row r="48" spans="1:54" ht="29.25" customHeight="1" thickBot="1" x14ac:dyDescent="0.3">
      <c r="A48" s="21"/>
      <c r="B48" s="22"/>
      <c r="C48" s="22"/>
      <c r="D48" s="22"/>
      <c r="E48" s="22"/>
      <c r="F48" s="22"/>
      <c r="G48" s="22"/>
      <c r="H48" s="310" t="s">
        <v>130</v>
      </c>
      <c r="I48" s="311"/>
      <c r="J48" s="311"/>
      <c r="K48" s="311"/>
      <c r="L48" s="311"/>
      <c r="M48" s="311"/>
      <c r="N48" s="311"/>
      <c r="O48" s="312">
        <f>SUM(P4:P47)</f>
        <v>0</v>
      </c>
      <c r="P48" s="313"/>
      <c r="Q48" s="22"/>
      <c r="R48" s="22"/>
      <c r="S48" s="22"/>
      <c r="T48" s="22"/>
      <c r="U48" s="22"/>
      <c r="V48" s="22"/>
      <c r="W48" s="22"/>
      <c r="X48" s="108" t="s">
        <v>64</v>
      </c>
      <c r="Y48" s="111">
        <f>Proposta!I78</f>
        <v>0</v>
      </c>
      <c r="Z48" s="108" t="s">
        <v>65</v>
      </c>
      <c r="AA48" s="105">
        <f>SUM(Y48*20%)</f>
        <v>0</v>
      </c>
      <c r="AB48" s="105" t="s">
        <v>66</v>
      </c>
      <c r="AC48" s="106">
        <f>SUM(AA48+Y48)</f>
        <v>0</v>
      </c>
      <c r="AD48" s="90"/>
      <c r="AE48" s="21"/>
      <c r="AF48" s="22"/>
      <c r="AG48" s="22"/>
      <c r="AH48" s="108" t="s">
        <v>64</v>
      </c>
      <c r="AI48" s="111">
        <f>'Relatório final.'!I52</f>
        <v>0</v>
      </c>
      <c r="AJ48" s="108" t="s">
        <v>65</v>
      </c>
      <c r="AK48" s="105">
        <f>SUM(AI48*20%)</f>
        <v>0</v>
      </c>
      <c r="AL48" s="105" t="s">
        <v>66</v>
      </c>
      <c r="AM48" s="106">
        <f>SUM(AK48+AI48)</f>
        <v>0</v>
      </c>
      <c r="AN48" s="22"/>
      <c r="AO48" s="22"/>
      <c r="AP48" s="22"/>
      <c r="AQ48" s="22"/>
      <c r="AR48" s="22"/>
      <c r="AS48" s="310" t="s">
        <v>130</v>
      </c>
      <c r="AT48" s="311"/>
      <c r="AU48" s="311"/>
      <c r="AV48" s="311"/>
      <c r="AW48" s="311"/>
      <c r="AX48" s="311"/>
      <c r="AY48" s="311"/>
      <c r="AZ48" s="312">
        <f>SUM(BA4:BA47)</f>
        <v>0</v>
      </c>
      <c r="BA48" s="313"/>
      <c r="BB48" s="90"/>
    </row>
    <row r="49" spans="1:54" ht="24" customHeight="1" thickBot="1" x14ac:dyDescent="0.3">
      <c r="A49" s="21"/>
      <c r="B49" s="22"/>
      <c r="C49" s="22"/>
      <c r="D49" s="22"/>
      <c r="E49" s="22"/>
      <c r="F49" s="22"/>
      <c r="G49" s="22"/>
      <c r="H49" s="299" t="s">
        <v>130</v>
      </c>
      <c r="I49" s="300"/>
      <c r="J49" s="300"/>
      <c r="K49" s="300"/>
      <c r="L49" s="300"/>
      <c r="M49" s="300"/>
      <c r="N49" s="300"/>
      <c r="O49" s="103"/>
      <c r="P49" s="104">
        <f>O48</f>
        <v>0</v>
      </c>
      <c r="Q49" s="22"/>
      <c r="R49" s="22"/>
      <c r="S49" s="22"/>
      <c r="T49" s="22"/>
      <c r="U49" s="22"/>
      <c r="V49" s="22"/>
      <c r="W49" s="22"/>
      <c r="X49" s="49"/>
      <c r="Y49" s="50"/>
      <c r="Z49" s="49"/>
      <c r="AA49" s="51"/>
      <c r="AB49" s="45"/>
      <c r="AC49" s="52"/>
      <c r="AD49" s="90"/>
      <c r="AE49" s="21"/>
      <c r="AF49" s="22"/>
      <c r="AG49" s="22"/>
      <c r="AH49" s="49"/>
      <c r="AI49" s="50"/>
      <c r="AJ49" s="49"/>
      <c r="AK49" s="51"/>
      <c r="AL49" s="45"/>
      <c r="AM49" s="22"/>
      <c r="AN49" s="22"/>
      <c r="AO49" s="22"/>
      <c r="AP49" s="22"/>
      <c r="AQ49" s="22"/>
      <c r="AR49" s="22"/>
      <c r="AS49" s="299" t="s">
        <v>130</v>
      </c>
      <c r="AT49" s="300"/>
      <c r="AU49" s="300"/>
      <c r="AV49" s="300"/>
      <c r="AW49" s="300"/>
      <c r="AX49" s="300"/>
      <c r="AY49" s="300"/>
      <c r="AZ49" s="103"/>
      <c r="BA49" s="104">
        <f>AZ48</f>
        <v>0</v>
      </c>
      <c r="BB49" s="90"/>
    </row>
    <row r="50" spans="1:54" ht="38.25" customHeight="1" thickBot="1" x14ac:dyDescent="0.3">
      <c r="A50" s="21"/>
      <c r="B50" s="22"/>
      <c r="C50" s="22"/>
      <c r="D50" s="22"/>
      <c r="E50" s="22"/>
      <c r="F50" s="22"/>
      <c r="G50" s="22"/>
      <c r="H50" s="81"/>
      <c r="I50" s="22"/>
      <c r="J50" s="22"/>
      <c r="K50" s="22"/>
      <c r="L50" s="82"/>
      <c r="M50" s="82"/>
      <c r="N50" s="82"/>
      <c r="O50" s="22"/>
      <c r="P50" s="22"/>
      <c r="Q50" s="22"/>
      <c r="R50" s="22"/>
      <c r="S50" s="22"/>
      <c r="T50" s="22"/>
      <c r="U50" s="22"/>
      <c r="V50" s="22"/>
      <c r="W50" s="22"/>
      <c r="X50" s="49"/>
      <c r="Y50" s="50"/>
      <c r="Z50" s="49"/>
      <c r="AA50" s="51"/>
      <c r="AB50" s="109" t="s">
        <v>67</v>
      </c>
      <c r="AC50" s="107">
        <f>Y48+Z46</f>
        <v>0</v>
      </c>
      <c r="AD50" s="90"/>
      <c r="AE50" s="21"/>
      <c r="AF50" s="22"/>
      <c r="AG50" s="22"/>
      <c r="AH50" s="49"/>
      <c r="AI50" s="50"/>
      <c r="AJ50" s="49"/>
      <c r="AK50" s="51"/>
      <c r="AL50" s="109" t="s">
        <v>67</v>
      </c>
      <c r="AM50" s="107">
        <f>SUM(AJ46+AI48)</f>
        <v>0</v>
      </c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82"/>
      <c r="AY50" s="82"/>
      <c r="AZ50" s="22"/>
      <c r="BA50" s="52"/>
      <c r="BB50" s="90"/>
    </row>
    <row r="51" spans="1:54" ht="38.25" customHeight="1" thickBot="1" x14ac:dyDescent="0.3">
      <c r="A51" s="21"/>
      <c r="B51" s="22"/>
      <c r="C51" s="22"/>
      <c r="D51" s="22"/>
      <c r="E51" s="22"/>
      <c r="F51" s="22"/>
      <c r="G51" s="22"/>
      <c r="H51" s="81"/>
      <c r="I51" s="22"/>
      <c r="J51" s="22"/>
      <c r="K51" s="22"/>
      <c r="L51" s="82"/>
      <c r="M51" s="82"/>
      <c r="N51" s="82"/>
      <c r="O51" s="22"/>
      <c r="P51" s="22"/>
      <c r="Q51" s="22"/>
      <c r="R51" s="22"/>
      <c r="S51" s="22"/>
      <c r="T51" s="22"/>
      <c r="U51" s="22"/>
      <c r="V51" s="22"/>
      <c r="W51" s="22"/>
      <c r="X51" s="45"/>
      <c r="Y51" s="46"/>
      <c r="Z51" s="45"/>
      <c r="AA51" s="47"/>
      <c r="AB51" s="109" t="s">
        <v>68</v>
      </c>
      <c r="AC51" s="107">
        <f>AC46+AA48</f>
        <v>0</v>
      </c>
      <c r="AD51" s="90"/>
      <c r="AE51" s="21"/>
      <c r="AF51" s="22"/>
      <c r="AG51" s="22"/>
      <c r="AH51" s="45"/>
      <c r="AI51" s="46"/>
      <c r="AJ51" s="45"/>
      <c r="AK51" s="47"/>
      <c r="AL51" s="109" t="s">
        <v>68</v>
      </c>
      <c r="AM51" s="107">
        <f>AM46+AK48</f>
        <v>0</v>
      </c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82"/>
      <c r="AY51" s="82"/>
      <c r="AZ51" s="22"/>
      <c r="BA51" s="52"/>
      <c r="BB51" s="90"/>
    </row>
    <row r="52" spans="1:54" ht="36" customHeight="1" thickBot="1" x14ac:dyDescent="0.3">
      <c r="A52" s="53"/>
      <c r="B52" s="54"/>
      <c r="C52" s="54"/>
      <c r="D52" s="54"/>
      <c r="E52" s="54"/>
      <c r="F52" s="54"/>
      <c r="G52" s="54"/>
      <c r="H52" s="83"/>
      <c r="I52" s="54"/>
      <c r="J52" s="54"/>
      <c r="K52" s="54"/>
      <c r="L52" s="84"/>
      <c r="M52" s="84"/>
      <c r="N52" s="84"/>
      <c r="O52" s="54"/>
      <c r="P52" s="54"/>
      <c r="Q52" s="54"/>
      <c r="R52" s="54"/>
      <c r="S52" s="54"/>
      <c r="T52" s="54"/>
      <c r="U52" s="54"/>
      <c r="V52" s="54"/>
      <c r="W52" s="54"/>
      <c r="X52" s="55"/>
      <c r="Y52" s="56"/>
      <c r="Z52" s="55"/>
      <c r="AA52" s="57"/>
      <c r="AB52" s="110" t="s">
        <v>69</v>
      </c>
      <c r="AC52" s="107">
        <f>SUM(AC51+AC50)</f>
        <v>0</v>
      </c>
      <c r="AD52" s="90"/>
      <c r="AE52" s="53"/>
      <c r="AF52" s="54"/>
      <c r="AG52" s="54"/>
      <c r="AH52" s="55"/>
      <c r="AI52" s="56"/>
      <c r="AJ52" s="55"/>
      <c r="AK52" s="57"/>
      <c r="AL52" s="110" t="s">
        <v>69</v>
      </c>
      <c r="AM52" s="107">
        <f>SUM(AM51+AM50)</f>
        <v>0</v>
      </c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84"/>
      <c r="AY52" s="84"/>
      <c r="AZ52" s="54"/>
      <c r="BA52" s="58"/>
      <c r="BB52" s="90"/>
    </row>
    <row r="53" spans="1:54" ht="24" customHeight="1" x14ac:dyDescent="0.25">
      <c r="A53" s="90"/>
      <c r="B53" s="90"/>
      <c r="C53" s="90"/>
      <c r="D53" s="90"/>
      <c r="E53" s="90"/>
      <c r="F53" s="90"/>
      <c r="G53" s="90"/>
      <c r="H53" s="92"/>
      <c r="I53" s="90"/>
      <c r="J53" s="90"/>
      <c r="K53" s="90"/>
      <c r="L53" s="93"/>
      <c r="M53" s="93"/>
      <c r="N53" s="93"/>
      <c r="O53" s="90"/>
      <c r="P53" s="90"/>
      <c r="Q53" s="90"/>
      <c r="R53" s="90"/>
      <c r="S53" s="90"/>
      <c r="T53" s="90"/>
      <c r="U53" s="94"/>
      <c r="V53" s="94"/>
      <c r="W53" s="94"/>
      <c r="X53" s="95"/>
      <c r="Y53" s="96"/>
      <c r="Z53" s="95"/>
      <c r="AA53" s="97"/>
      <c r="AB53" s="95"/>
      <c r="AC53" s="90"/>
      <c r="AD53" s="90"/>
      <c r="AE53" s="94"/>
      <c r="AF53" s="94"/>
      <c r="AG53" s="94"/>
      <c r="AH53" s="95"/>
      <c r="AI53" s="96"/>
      <c r="AJ53" s="95"/>
      <c r="AK53" s="97"/>
      <c r="AL53" s="95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3"/>
      <c r="AY53" s="93"/>
      <c r="AZ53" s="90"/>
      <c r="BA53" s="90"/>
      <c r="BB53" s="90"/>
    </row>
    <row r="54" spans="1:54" ht="24" customHeight="1" x14ac:dyDescent="0.25">
      <c r="A54" s="90"/>
      <c r="B54" s="90"/>
      <c r="C54" s="90"/>
      <c r="D54" s="90"/>
      <c r="E54" s="90"/>
      <c r="F54" s="90"/>
      <c r="G54" s="90"/>
      <c r="H54" s="92"/>
      <c r="I54" s="90"/>
      <c r="J54" s="90"/>
      <c r="K54" s="90"/>
      <c r="L54" s="93"/>
      <c r="M54" s="93"/>
      <c r="N54" s="93"/>
      <c r="O54" s="90"/>
      <c r="P54" s="90"/>
      <c r="Q54" s="90"/>
      <c r="R54" s="90"/>
      <c r="S54" s="90"/>
      <c r="T54" s="90"/>
      <c r="U54" s="94"/>
      <c r="V54" s="94"/>
      <c r="W54" s="94"/>
      <c r="X54" s="95"/>
      <c r="Y54" s="96"/>
      <c r="Z54" s="95"/>
      <c r="AA54" s="97"/>
      <c r="AB54" s="95"/>
      <c r="AC54" s="90"/>
      <c r="AD54" s="90"/>
      <c r="AE54" s="94"/>
      <c r="AF54" s="94"/>
      <c r="AG54" s="94"/>
      <c r="AH54" s="95"/>
      <c r="AI54" s="96"/>
      <c r="AJ54" s="95"/>
      <c r="AK54" s="97"/>
      <c r="AL54" s="95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3"/>
      <c r="AY54" s="93"/>
      <c r="AZ54" s="90"/>
      <c r="BA54" s="90"/>
      <c r="BB54" s="90"/>
    </row>
    <row r="55" spans="1:54" ht="24" customHeight="1" x14ac:dyDescent="0.25">
      <c r="U55" s="3"/>
      <c r="V55" s="3"/>
      <c r="W55" s="3"/>
      <c r="X55" s="4"/>
      <c r="Y55" s="5"/>
      <c r="Z55" s="4"/>
      <c r="AA55" s="7"/>
      <c r="AB55" s="4"/>
      <c r="AE55" s="3"/>
      <c r="AF55" s="3"/>
      <c r="AG55" s="3"/>
      <c r="AH55" s="4"/>
      <c r="AI55" s="5"/>
      <c r="AJ55" s="4"/>
      <c r="AK55" s="7"/>
      <c r="AL55" s="4"/>
    </row>
    <row r="56" spans="1:54" ht="24" customHeight="1" x14ac:dyDescent="0.25">
      <c r="U56" s="3"/>
      <c r="V56" s="3"/>
      <c r="W56" s="3"/>
      <c r="X56" s="4"/>
      <c r="Y56" s="5"/>
      <c r="Z56" s="4"/>
      <c r="AA56" s="7"/>
      <c r="AB56" s="4"/>
      <c r="AE56" s="3"/>
      <c r="AF56" s="3"/>
      <c r="AG56" s="3"/>
      <c r="AH56" s="4"/>
      <c r="AI56" s="5"/>
      <c r="AJ56" s="4"/>
      <c r="AK56" s="7"/>
      <c r="AL56" s="4"/>
    </row>
    <row r="57" spans="1:54" ht="24" customHeight="1" x14ac:dyDescent="0.25">
      <c r="U57" s="3"/>
      <c r="V57" s="3"/>
      <c r="W57" s="3"/>
      <c r="X57" s="4"/>
      <c r="Y57" s="5"/>
      <c r="Z57" s="4"/>
      <c r="AA57" s="7"/>
      <c r="AB57" s="4"/>
      <c r="AE57" s="3"/>
      <c r="AF57" s="3"/>
      <c r="AG57" s="3"/>
      <c r="AH57" s="4"/>
      <c r="AI57" s="5"/>
      <c r="AJ57" s="4"/>
      <c r="AK57" s="7"/>
      <c r="AL57" s="4"/>
    </row>
    <row r="58" spans="1:54" ht="24" customHeight="1" x14ac:dyDescent="0.25">
      <c r="U58" s="3"/>
      <c r="V58" s="3"/>
      <c r="W58" s="3"/>
      <c r="X58" s="4"/>
      <c r="Y58" s="5"/>
      <c r="Z58" s="4"/>
      <c r="AA58" s="7"/>
      <c r="AB58" s="4"/>
      <c r="AE58" s="3"/>
      <c r="AF58" s="3"/>
      <c r="AG58" s="3"/>
      <c r="AH58" s="4"/>
      <c r="AI58" s="5"/>
      <c r="AJ58" s="4"/>
      <c r="AK58" s="7"/>
      <c r="AL58" s="4"/>
    </row>
    <row r="59" spans="1:54" ht="24" customHeight="1" x14ac:dyDescent="0.25">
      <c r="U59" s="3"/>
      <c r="V59" s="3"/>
      <c r="W59" s="3"/>
      <c r="X59" s="4"/>
      <c r="Y59" s="5"/>
      <c r="Z59" s="4"/>
      <c r="AA59" s="7"/>
      <c r="AB59" s="4"/>
      <c r="AE59" s="3"/>
      <c r="AF59" s="3"/>
      <c r="AG59" s="3"/>
      <c r="AH59" s="4"/>
      <c r="AI59" s="5"/>
      <c r="AJ59" s="4"/>
      <c r="AK59" s="7"/>
      <c r="AL59" s="4"/>
    </row>
    <row r="60" spans="1:54" ht="24" customHeight="1" x14ac:dyDescent="0.25">
      <c r="U60" s="3"/>
      <c r="V60" s="3"/>
      <c r="W60" s="3"/>
      <c r="X60" s="4"/>
      <c r="Y60" s="5"/>
      <c r="Z60" s="4"/>
      <c r="AA60" s="7"/>
      <c r="AB60" s="4"/>
      <c r="AE60" s="3"/>
      <c r="AF60" s="3"/>
      <c r="AG60" s="3"/>
      <c r="AH60" s="4"/>
      <c r="AI60" s="5"/>
      <c r="AJ60" s="4"/>
      <c r="AK60" s="7"/>
      <c r="AL60" s="4"/>
    </row>
    <row r="61" spans="1:54" ht="24" customHeight="1" x14ac:dyDescent="0.25">
      <c r="U61" s="3"/>
      <c r="V61" s="3"/>
      <c r="W61" s="3"/>
      <c r="X61" s="4"/>
      <c r="Y61" s="5"/>
      <c r="Z61" s="4"/>
      <c r="AA61" s="7"/>
      <c r="AB61" s="4"/>
      <c r="AE61" s="3"/>
      <c r="AF61" s="3"/>
      <c r="AG61" s="3"/>
      <c r="AH61" s="4"/>
      <c r="AI61" s="5"/>
      <c r="AJ61" s="4"/>
      <c r="AK61" s="7"/>
      <c r="AL61" s="4"/>
    </row>
    <row r="62" spans="1:54" ht="24" customHeight="1" x14ac:dyDescent="0.25">
      <c r="U62" s="3"/>
      <c r="V62" s="3"/>
      <c r="W62" s="3"/>
      <c r="X62" s="4"/>
      <c r="Y62" s="5"/>
      <c r="Z62" s="4"/>
      <c r="AA62" s="7"/>
      <c r="AB62" s="4"/>
      <c r="AE62" s="3"/>
      <c r="AF62" s="3"/>
      <c r="AG62" s="3"/>
      <c r="AH62" s="4"/>
      <c r="AI62" s="5"/>
      <c r="AJ62" s="4"/>
      <c r="AK62" s="7"/>
      <c r="AL62" s="4"/>
    </row>
    <row r="63" spans="1:54" ht="24" customHeight="1" x14ac:dyDescent="0.25">
      <c r="U63" s="3"/>
      <c r="V63" s="3"/>
      <c r="W63" s="3"/>
      <c r="X63" s="4"/>
      <c r="Y63" s="5"/>
      <c r="Z63" s="4"/>
      <c r="AA63" s="7"/>
      <c r="AB63" s="4"/>
      <c r="AE63" s="3"/>
      <c r="AF63" s="3"/>
      <c r="AG63" s="3"/>
      <c r="AH63" s="4"/>
      <c r="AI63" s="5"/>
      <c r="AJ63" s="4"/>
      <c r="AK63" s="7"/>
      <c r="AL63" s="4"/>
    </row>
    <row r="64" spans="1:54" ht="24" customHeight="1" x14ac:dyDescent="0.25">
      <c r="U64" s="3"/>
      <c r="V64" s="3"/>
      <c r="W64" s="3"/>
      <c r="X64" s="4"/>
      <c r="Y64" s="5"/>
      <c r="Z64" s="4"/>
      <c r="AA64" s="7"/>
      <c r="AB64" s="4"/>
      <c r="AE64" s="3"/>
      <c r="AF64" s="3"/>
      <c r="AG64" s="3"/>
      <c r="AH64" s="4"/>
      <c r="AI64" s="5"/>
      <c r="AJ64" s="4"/>
      <c r="AK64" s="7"/>
      <c r="AL64" s="4"/>
    </row>
    <row r="65" spans="21:38" ht="24" customHeight="1" x14ac:dyDescent="0.25">
      <c r="U65" s="3"/>
      <c r="V65" s="3"/>
      <c r="W65" s="3"/>
      <c r="X65" s="4"/>
      <c r="Y65" s="5"/>
      <c r="Z65" s="4"/>
      <c r="AA65" s="7"/>
      <c r="AB65" s="4"/>
      <c r="AE65" s="3"/>
      <c r="AF65" s="3"/>
      <c r="AG65" s="3"/>
      <c r="AH65" s="4"/>
      <c r="AI65" s="5"/>
      <c r="AJ65" s="4"/>
      <c r="AK65" s="7"/>
      <c r="AL65" s="4"/>
    </row>
    <row r="66" spans="21:38" ht="24" customHeight="1" x14ac:dyDescent="0.25">
      <c r="U66" s="3"/>
      <c r="V66" s="3"/>
      <c r="W66" s="3"/>
      <c r="X66" s="4"/>
      <c r="Y66" s="5"/>
      <c r="Z66" s="4"/>
      <c r="AA66" s="7"/>
      <c r="AB66" s="4"/>
      <c r="AE66" s="3"/>
      <c r="AF66" s="3"/>
      <c r="AG66" s="3"/>
      <c r="AH66" s="4"/>
      <c r="AI66" s="5"/>
      <c r="AJ66" s="4"/>
      <c r="AK66" s="7"/>
      <c r="AL66" s="4"/>
    </row>
    <row r="67" spans="21:38" ht="24" customHeight="1" x14ac:dyDescent="0.25">
      <c r="U67" s="3"/>
      <c r="V67" s="3"/>
      <c r="W67" s="3"/>
      <c r="X67" s="4"/>
      <c r="Y67" s="5"/>
      <c r="Z67" s="4"/>
      <c r="AA67" s="7"/>
      <c r="AB67" s="4"/>
      <c r="AE67" s="3"/>
      <c r="AF67" s="3"/>
      <c r="AG67" s="3"/>
      <c r="AH67" s="4"/>
      <c r="AI67" s="5"/>
      <c r="AJ67" s="4"/>
      <c r="AK67" s="7"/>
      <c r="AL67" s="4"/>
    </row>
    <row r="68" spans="21:38" ht="24" customHeight="1" x14ac:dyDescent="0.25">
      <c r="U68" s="3"/>
      <c r="V68" s="3"/>
      <c r="W68" s="3"/>
      <c r="X68" s="4"/>
      <c r="Y68" s="5"/>
      <c r="Z68" s="4"/>
      <c r="AA68" s="7"/>
      <c r="AB68" s="4"/>
      <c r="AE68" s="3"/>
      <c r="AF68" s="3"/>
      <c r="AG68" s="3"/>
      <c r="AH68" s="4"/>
      <c r="AI68" s="5"/>
      <c r="AJ68" s="4"/>
      <c r="AK68" s="7"/>
      <c r="AL68" s="4"/>
    </row>
    <row r="69" spans="21:38" ht="24" customHeight="1" x14ac:dyDescent="0.25">
      <c r="U69" s="3"/>
      <c r="V69" s="3"/>
      <c r="W69" s="3"/>
      <c r="X69" s="4"/>
      <c r="Y69" s="5"/>
      <c r="Z69" s="4"/>
      <c r="AA69" s="7"/>
      <c r="AB69" s="4"/>
      <c r="AE69" s="3"/>
      <c r="AF69" s="3"/>
      <c r="AG69" s="3"/>
      <c r="AH69" s="4"/>
      <c r="AI69" s="5"/>
      <c r="AJ69" s="4"/>
      <c r="AK69" s="7"/>
      <c r="AL69" s="4"/>
    </row>
    <row r="70" spans="21:38" ht="24" customHeight="1" x14ac:dyDescent="0.25">
      <c r="U70" s="3"/>
      <c r="V70" s="3"/>
      <c r="W70" s="3"/>
      <c r="X70" s="4"/>
      <c r="Y70" s="5"/>
      <c r="Z70" s="4"/>
      <c r="AA70" s="7"/>
      <c r="AB70" s="4"/>
      <c r="AE70" s="3"/>
      <c r="AF70" s="3"/>
      <c r="AG70" s="3"/>
      <c r="AH70" s="4"/>
      <c r="AI70" s="5"/>
      <c r="AJ70" s="4"/>
      <c r="AK70" s="7"/>
      <c r="AL70" s="4"/>
    </row>
    <row r="71" spans="21:38" ht="24" customHeight="1" x14ac:dyDescent="0.25">
      <c r="U71" s="3"/>
      <c r="V71" s="3"/>
      <c r="W71" s="3"/>
      <c r="X71" s="4"/>
      <c r="Y71" s="5"/>
      <c r="Z71" s="4"/>
      <c r="AA71" s="7"/>
      <c r="AB71" s="4"/>
      <c r="AE71" s="3"/>
      <c r="AF71" s="3"/>
      <c r="AG71" s="3"/>
      <c r="AH71" s="4"/>
      <c r="AI71" s="5"/>
      <c r="AJ71" s="4"/>
      <c r="AK71" s="7"/>
      <c r="AL71" s="4"/>
    </row>
    <row r="72" spans="21:38" ht="24" customHeight="1" x14ac:dyDescent="0.25">
      <c r="U72" s="3"/>
      <c r="V72" s="3"/>
      <c r="W72" s="3"/>
      <c r="X72" s="4"/>
      <c r="Y72" s="5"/>
      <c r="Z72" s="4"/>
      <c r="AA72" s="7"/>
      <c r="AB72" s="4"/>
      <c r="AE72" s="3"/>
      <c r="AF72" s="3"/>
      <c r="AG72" s="3"/>
      <c r="AH72" s="4"/>
      <c r="AI72" s="5"/>
      <c r="AJ72" s="4"/>
      <c r="AK72" s="7"/>
      <c r="AL72" s="4"/>
    </row>
    <row r="73" spans="21:38" ht="24" customHeight="1" x14ac:dyDescent="0.25">
      <c r="U73" s="3"/>
      <c r="V73" s="3"/>
      <c r="W73" s="3"/>
      <c r="X73" s="4"/>
      <c r="Y73" s="5"/>
      <c r="Z73" s="4"/>
      <c r="AA73" s="7"/>
      <c r="AB73" s="4"/>
      <c r="AE73" s="3"/>
      <c r="AF73" s="3"/>
      <c r="AG73" s="3"/>
      <c r="AH73" s="4"/>
      <c r="AI73" s="5"/>
      <c r="AJ73" s="4"/>
      <c r="AK73" s="7"/>
      <c r="AL73" s="4"/>
    </row>
    <row r="74" spans="21:38" ht="24" customHeight="1" x14ac:dyDescent="0.25">
      <c r="U74" s="3"/>
      <c r="V74" s="3"/>
      <c r="W74" s="3"/>
      <c r="X74" s="4"/>
      <c r="Y74" s="5"/>
      <c r="Z74" s="4"/>
      <c r="AA74" s="7"/>
      <c r="AB74" s="4"/>
      <c r="AE74" s="3"/>
      <c r="AF74" s="3"/>
      <c r="AG74" s="3"/>
      <c r="AH74" s="4"/>
      <c r="AI74" s="5"/>
      <c r="AJ74" s="4"/>
      <c r="AK74" s="7"/>
      <c r="AL74" s="4"/>
    </row>
    <row r="75" spans="21:38" ht="24" customHeight="1" x14ac:dyDescent="0.25">
      <c r="U75" s="3"/>
      <c r="V75" s="3"/>
      <c r="W75" s="3"/>
      <c r="X75" s="4"/>
      <c r="Y75" s="5"/>
      <c r="Z75" s="4"/>
      <c r="AA75" s="7"/>
      <c r="AB75" s="4"/>
      <c r="AE75" s="3"/>
      <c r="AF75" s="3"/>
      <c r="AG75" s="3"/>
      <c r="AH75" s="4"/>
      <c r="AI75" s="5"/>
      <c r="AJ75" s="4"/>
      <c r="AK75" s="7"/>
      <c r="AL75" s="4"/>
    </row>
    <row r="76" spans="21:38" ht="24" customHeight="1" x14ac:dyDescent="0.25">
      <c r="U76" s="3"/>
      <c r="V76" s="3"/>
      <c r="W76" s="3"/>
      <c r="X76" s="4"/>
      <c r="Y76" s="5"/>
      <c r="Z76" s="4"/>
      <c r="AA76" s="7"/>
      <c r="AB76" s="4"/>
      <c r="AE76" s="3"/>
      <c r="AF76" s="3"/>
      <c r="AG76" s="3"/>
      <c r="AH76" s="4"/>
      <c r="AI76" s="5"/>
      <c r="AJ76" s="4"/>
      <c r="AK76" s="7"/>
      <c r="AL76" s="4"/>
    </row>
    <row r="77" spans="21:38" ht="24" customHeight="1" x14ac:dyDescent="0.25">
      <c r="U77" s="3"/>
      <c r="V77" s="3"/>
      <c r="W77" s="3"/>
      <c r="X77" s="4"/>
      <c r="Y77" s="5"/>
      <c r="Z77" s="4"/>
      <c r="AA77" s="7"/>
      <c r="AB77" s="4"/>
      <c r="AE77" s="3"/>
      <c r="AF77" s="3"/>
      <c r="AG77" s="3"/>
      <c r="AH77" s="4"/>
      <c r="AI77" s="5"/>
      <c r="AJ77" s="4"/>
      <c r="AK77" s="7"/>
      <c r="AL77" s="4"/>
    </row>
    <row r="78" spans="21:38" ht="24" customHeight="1" x14ac:dyDescent="0.25">
      <c r="U78" s="3"/>
      <c r="V78" s="3"/>
      <c r="W78" s="3"/>
      <c r="X78" s="4"/>
      <c r="Y78" s="5"/>
      <c r="Z78" s="4"/>
      <c r="AA78" s="7"/>
      <c r="AB78" s="4"/>
      <c r="AE78" s="3"/>
      <c r="AF78" s="3"/>
      <c r="AG78" s="3"/>
      <c r="AH78" s="4"/>
      <c r="AI78" s="5"/>
      <c r="AJ78" s="4"/>
      <c r="AK78" s="7"/>
      <c r="AL78" s="4"/>
    </row>
    <row r="79" spans="21:38" ht="24" customHeight="1" x14ac:dyDescent="0.25">
      <c r="U79" s="3"/>
      <c r="V79" s="3"/>
      <c r="W79" s="3"/>
      <c r="X79" s="4"/>
      <c r="Y79" s="5"/>
      <c r="Z79" s="4"/>
      <c r="AA79" s="7"/>
      <c r="AB79" s="4"/>
      <c r="AE79" s="3"/>
      <c r="AF79" s="3"/>
      <c r="AG79" s="3"/>
      <c r="AH79" s="4"/>
      <c r="AI79" s="5"/>
      <c r="AJ79" s="4"/>
      <c r="AK79" s="7"/>
      <c r="AL79" s="4"/>
    </row>
    <row r="80" spans="21:38" ht="24" customHeight="1" x14ac:dyDescent="0.25">
      <c r="U80" s="3"/>
      <c r="V80" s="3"/>
      <c r="W80" s="3"/>
      <c r="X80" s="4"/>
      <c r="Y80" s="5"/>
      <c r="Z80" s="4"/>
      <c r="AA80" s="7"/>
      <c r="AB80" s="4"/>
      <c r="AE80" s="3"/>
      <c r="AF80" s="3"/>
      <c r="AG80" s="3"/>
      <c r="AH80" s="4"/>
      <c r="AI80" s="5"/>
      <c r="AJ80" s="4"/>
      <c r="AK80" s="7"/>
      <c r="AL80" s="4"/>
    </row>
    <row r="81" spans="21:38" ht="24" customHeight="1" x14ac:dyDescent="0.25">
      <c r="U81" s="3"/>
      <c r="V81" s="3"/>
      <c r="W81" s="3"/>
      <c r="X81" s="4"/>
      <c r="Y81" s="5"/>
      <c r="Z81" s="4"/>
      <c r="AA81" s="7"/>
      <c r="AB81" s="4"/>
      <c r="AE81" s="3"/>
      <c r="AF81" s="3"/>
      <c r="AG81" s="3"/>
      <c r="AH81" s="4"/>
      <c r="AI81" s="5"/>
      <c r="AJ81" s="4"/>
      <c r="AK81" s="7"/>
      <c r="AL81" s="4"/>
    </row>
    <row r="82" spans="21:38" ht="24" customHeight="1" x14ac:dyDescent="0.25">
      <c r="U82" s="3"/>
      <c r="V82" s="3"/>
      <c r="W82" s="3"/>
      <c r="X82" s="4"/>
      <c r="Y82" s="5"/>
      <c r="Z82" s="4"/>
      <c r="AA82" s="7"/>
      <c r="AB82" s="4"/>
      <c r="AE82" s="3"/>
      <c r="AF82" s="3"/>
      <c r="AG82" s="3"/>
      <c r="AH82" s="4"/>
      <c r="AI82" s="5"/>
      <c r="AJ82" s="4"/>
      <c r="AK82" s="7"/>
      <c r="AL82" s="4"/>
    </row>
    <row r="83" spans="21:38" ht="24" customHeight="1" x14ac:dyDescent="0.25">
      <c r="U83" s="3"/>
      <c r="V83" s="3"/>
      <c r="W83" s="3"/>
      <c r="X83" s="4"/>
      <c r="Y83" s="5"/>
      <c r="Z83" s="4"/>
      <c r="AA83" s="7"/>
      <c r="AB83" s="4"/>
      <c r="AE83" s="3"/>
      <c r="AF83" s="3"/>
      <c r="AG83" s="3"/>
      <c r="AH83" s="4"/>
      <c r="AI83" s="5"/>
      <c r="AJ83" s="4"/>
      <c r="AK83" s="7"/>
      <c r="AL83" s="4"/>
    </row>
    <row r="84" spans="21:38" ht="24" customHeight="1" x14ac:dyDescent="0.25">
      <c r="U84" s="3"/>
      <c r="V84" s="3"/>
      <c r="W84" s="3"/>
      <c r="X84" s="4"/>
      <c r="Y84" s="5"/>
      <c r="Z84" s="4"/>
      <c r="AA84" s="7"/>
      <c r="AB84" s="4"/>
      <c r="AE84" s="3"/>
      <c r="AF84" s="3"/>
      <c r="AG84" s="3"/>
      <c r="AH84" s="4"/>
      <c r="AI84" s="5"/>
      <c r="AJ84" s="4"/>
      <c r="AK84" s="7"/>
      <c r="AL84" s="4"/>
    </row>
    <row r="85" spans="21:38" ht="24" customHeight="1" x14ac:dyDescent="0.25">
      <c r="U85" s="3"/>
      <c r="V85" s="3"/>
      <c r="W85" s="3"/>
      <c r="X85" s="4"/>
      <c r="Y85" s="5"/>
      <c r="Z85" s="4"/>
      <c r="AA85" s="7"/>
      <c r="AB85" s="4"/>
      <c r="AE85" s="3"/>
      <c r="AF85" s="3"/>
      <c r="AG85" s="3"/>
      <c r="AH85" s="4"/>
      <c r="AI85" s="5"/>
      <c r="AJ85" s="4"/>
      <c r="AK85" s="7"/>
      <c r="AL85" s="4"/>
    </row>
    <row r="86" spans="21:38" ht="24" customHeight="1" x14ac:dyDescent="0.25">
      <c r="U86" s="3"/>
      <c r="V86" s="3"/>
      <c r="W86" s="3"/>
      <c r="X86" s="4"/>
      <c r="Y86" s="5"/>
      <c r="Z86" s="4"/>
      <c r="AA86" s="7"/>
      <c r="AB86" s="4"/>
      <c r="AE86" s="3"/>
      <c r="AF86" s="3"/>
      <c r="AG86" s="3"/>
      <c r="AH86" s="4"/>
      <c r="AI86" s="5"/>
      <c r="AJ86" s="4"/>
      <c r="AK86" s="7"/>
      <c r="AL86" s="4"/>
    </row>
    <row r="87" spans="21:38" ht="24" customHeight="1" x14ac:dyDescent="0.25">
      <c r="U87" s="3"/>
      <c r="V87" s="3"/>
      <c r="W87" s="3"/>
      <c r="X87" s="4"/>
      <c r="Y87" s="5"/>
      <c r="Z87" s="4"/>
      <c r="AA87" s="7"/>
      <c r="AB87" s="4"/>
      <c r="AE87" s="3"/>
      <c r="AF87" s="3"/>
      <c r="AG87" s="3"/>
      <c r="AH87" s="4"/>
      <c r="AI87" s="5"/>
      <c r="AJ87" s="4"/>
      <c r="AK87" s="7"/>
      <c r="AL87" s="4"/>
    </row>
    <row r="88" spans="21:38" ht="24" customHeight="1" x14ac:dyDescent="0.25">
      <c r="U88" s="3"/>
      <c r="V88" s="3"/>
      <c r="W88" s="3"/>
      <c r="X88" s="4"/>
      <c r="Y88" s="5"/>
      <c r="Z88" s="4"/>
      <c r="AA88" s="7"/>
      <c r="AB88" s="4"/>
      <c r="AE88" s="3"/>
      <c r="AF88" s="3"/>
      <c r="AG88" s="3"/>
      <c r="AH88" s="4"/>
      <c r="AI88" s="5"/>
      <c r="AJ88" s="4"/>
      <c r="AK88" s="7"/>
      <c r="AL88" s="4"/>
    </row>
    <row r="89" spans="21:38" ht="24" customHeight="1" x14ac:dyDescent="0.25">
      <c r="U89" s="3"/>
      <c r="V89" s="3"/>
      <c r="W89" s="3"/>
      <c r="X89" s="4"/>
      <c r="Y89" s="5"/>
      <c r="Z89" s="4"/>
      <c r="AA89" s="7"/>
      <c r="AB89" s="4"/>
      <c r="AE89" s="3"/>
      <c r="AF89" s="3"/>
      <c r="AG89" s="3"/>
      <c r="AH89" s="4"/>
      <c r="AI89" s="5"/>
      <c r="AJ89" s="4"/>
      <c r="AK89" s="7"/>
      <c r="AL89" s="4"/>
    </row>
    <row r="90" spans="21:38" ht="24" customHeight="1" x14ac:dyDescent="0.25">
      <c r="U90" s="3"/>
      <c r="V90" s="3"/>
      <c r="W90" s="3"/>
      <c r="X90" s="4"/>
      <c r="Y90" s="5"/>
      <c r="Z90" s="4"/>
      <c r="AA90" s="7"/>
      <c r="AB90" s="4"/>
      <c r="AE90" s="3"/>
      <c r="AF90" s="3"/>
      <c r="AG90" s="3"/>
      <c r="AH90" s="4"/>
      <c r="AI90" s="5"/>
      <c r="AJ90" s="4"/>
      <c r="AK90" s="7"/>
      <c r="AL90" s="4"/>
    </row>
    <row r="91" spans="21:38" ht="24" customHeight="1" x14ac:dyDescent="0.25">
      <c r="U91" s="3"/>
      <c r="V91" s="3"/>
      <c r="W91" s="3"/>
      <c r="X91" s="4"/>
      <c r="Y91" s="5"/>
      <c r="Z91" s="4"/>
      <c r="AA91" s="7"/>
      <c r="AB91" s="4"/>
      <c r="AE91" s="3"/>
      <c r="AF91" s="3"/>
      <c r="AG91" s="3"/>
      <c r="AH91" s="4"/>
      <c r="AI91" s="5"/>
      <c r="AJ91" s="4"/>
      <c r="AK91" s="7"/>
      <c r="AL91" s="4"/>
    </row>
    <row r="92" spans="21:38" ht="24" customHeight="1" x14ac:dyDescent="0.25">
      <c r="U92" s="3"/>
      <c r="V92" s="3"/>
      <c r="W92" s="3"/>
      <c r="X92" s="4"/>
      <c r="Y92" s="5"/>
      <c r="Z92" s="4"/>
      <c r="AA92" s="7"/>
      <c r="AB92" s="4"/>
      <c r="AE92" s="3"/>
      <c r="AF92" s="3"/>
      <c r="AG92" s="3"/>
      <c r="AH92" s="4"/>
      <c r="AI92" s="5"/>
      <c r="AJ92" s="4"/>
      <c r="AK92" s="7"/>
      <c r="AL92" s="4"/>
    </row>
    <row r="93" spans="21:38" ht="24" customHeight="1" x14ac:dyDescent="0.25">
      <c r="U93" s="3"/>
      <c r="V93" s="3"/>
      <c r="W93" s="3"/>
      <c r="X93" s="4"/>
      <c r="Y93" s="5"/>
      <c r="Z93" s="4"/>
      <c r="AA93" s="7"/>
      <c r="AB93" s="4"/>
      <c r="AE93" s="3"/>
      <c r="AF93" s="3"/>
      <c r="AG93" s="3"/>
      <c r="AH93" s="4"/>
      <c r="AI93" s="5"/>
      <c r="AJ93" s="4"/>
      <c r="AK93" s="7"/>
      <c r="AL93" s="4"/>
    </row>
    <row r="94" spans="21:38" ht="24" customHeight="1" x14ac:dyDescent="0.25">
      <c r="U94" s="3"/>
      <c r="V94" s="3"/>
      <c r="W94" s="3"/>
      <c r="X94" s="4"/>
      <c r="Y94" s="5"/>
      <c r="Z94" s="4"/>
      <c r="AA94" s="7"/>
      <c r="AB94" s="4"/>
      <c r="AE94" s="3"/>
      <c r="AF94" s="3"/>
      <c r="AG94" s="3"/>
      <c r="AH94" s="4"/>
      <c r="AI94" s="5"/>
      <c r="AJ94" s="4"/>
      <c r="AK94" s="7"/>
      <c r="AL94" s="4"/>
    </row>
    <row r="95" spans="21:38" ht="24" customHeight="1" x14ac:dyDescent="0.25">
      <c r="U95" s="3"/>
      <c r="V95" s="3"/>
      <c r="W95" s="3"/>
      <c r="X95" s="4"/>
      <c r="Y95" s="5"/>
      <c r="Z95" s="4"/>
      <c r="AA95" s="7"/>
      <c r="AB95" s="4"/>
      <c r="AE95" s="3"/>
      <c r="AF95" s="3"/>
      <c r="AG95" s="3"/>
      <c r="AH95" s="4"/>
      <c r="AI95" s="5"/>
      <c r="AJ95" s="4"/>
      <c r="AK95" s="7"/>
      <c r="AL95" s="4"/>
    </row>
    <row r="96" spans="21:38" ht="24" customHeight="1" x14ac:dyDescent="0.25">
      <c r="U96" s="3"/>
      <c r="V96" s="3"/>
      <c r="W96" s="3"/>
      <c r="X96" s="4"/>
      <c r="Y96" s="5"/>
      <c r="Z96" s="4"/>
      <c r="AA96" s="7"/>
      <c r="AB96" s="4"/>
      <c r="AE96" s="3"/>
      <c r="AF96" s="3"/>
      <c r="AG96" s="3"/>
      <c r="AH96" s="4"/>
      <c r="AI96" s="5"/>
      <c r="AJ96" s="4"/>
      <c r="AK96" s="7"/>
      <c r="AL96" s="4"/>
    </row>
    <row r="97" spans="21:38" ht="24" customHeight="1" x14ac:dyDescent="0.25">
      <c r="U97" s="3"/>
      <c r="V97" s="3"/>
      <c r="W97" s="3"/>
      <c r="X97" s="4"/>
      <c r="Y97" s="5"/>
      <c r="Z97" s="4"/>
      <c r="AA97" s="7"/>
      <c r="AB97" s="4"/>
      <c r="AE97" s="3"/>
      <c r="AF97" s="3"/>
      <c r="AG97" s="3"/>
      <c r="AH97" s="4"/>
      <c r="AI97" s="5"/>
      <c r="AJ97" s="4"/>
      <c r="AK97" s="7"/>
      <c r="AL97" s="4"/>
    </row>
    <row r="98" spans="21:38" ht="24" customHeight="1" x14ac:dyDescent="0.25">
      <c r="U98" s="3"/>
      <c r="V98" s="3"/>
      <c r="W98" s="3"/>
      <c r="X98" s="4"/>
      <c r="Y98" s="5"/>
      <c r="Z98" s="4"/>
      <c r="AA98" s="7"/>
      <c r="AB98" s="4"/>
      <c r="AE98" s="3"/>
      <c r="AF98" s="3"/>
      <c r="AG98" s="3"/>
      <c r="AH98" s="4"/>
      <c r="AI98" s="5"/>
      <c r="AJ98" s="4"/>
      <c r="AK98" s="7"/>
      <c r="AL98" s="4"/>
    </row>
    <row r="99" spans="21:38" ht="24" customHeight="1" x14ac:dyDescent="0.25">
      <c r="U99" s="3"/>
      <c r="V99" s="3"/>
      <c r="W99" s="3"/>
      <c r="X99" s="4"/>
      <c r="Y99" s="5"/>
      <c r="Z99" s="4"/>
      <c r="AA99" s="7"/>
      <c r="AB99" s="4"/>
      <c r="AE99" s="3"/>
      <c r="AF99" s="3"/>
      <c r="AG99" s="3"/>
      <c r="AH99" s="4"/>
      <c r="AI99" s="5"/>
      <c r="AJ99" s="4"/>
      <c r="AK99" s="7"/>
      <c r="AL99" s="4"/>
    </row>
    <row r="100" spans="21:38" ht="24" customHeight="1" x14ac:dyDescent="0.25">
      <c r="U100" s="3"/>
      <c r="V100" s="3"/>
      <c r="W100" s="3"/>
      <c r="X100" s="4"/>
      <c r="Y100" s="5"/>
      <c r="Z100" s="4"/>
      <c r="AA100" s="7"/>
      <c r="AB100" s="4"/>
      <c r="AE100" s="3"/>
      <c r="AF100" s="3"/>
      <c r="AG100" s="3"/>
      <c r="AH100" s="4"/>
      <c r="AI100" s="5"/>
      <c r="AJ100" s="4"/>
      <c r="AK100" s="7"/>
      <c r="AL100" s="4"/>
    </row>
    <row r="101" spans="21:38" ht="24" customHeight="1" x14ac:dyDescent="0.25">
      <c r="U101" s="3"/>
      <c r="V101" s="3"/>
      <c r="W101" s="3"/>
      <c r="X101" s="4"/>
      <c r="Y101" s="5"/>
      <c r="Z101" s="4"/>
      <c r="AA101" s="7"/>
      <c r="AB101" s="4"/>
      <c r="AE101" s="3"/>
      <c r="AF101" s="3"/>
      <c r="AG101" s="3"/>
      <c r="AH101" s="4"/>
      <c r="AI101" s="5"/>
      <c r="AJ101" s="4"/>
      <c r="AK101" s="7"/>
      <c r="AL101" s="4"/>
    </row>
    <row r="102" spans="21:38" ht="24" customHeight="1" x14ac:dyDescent="0.25">
      <c r="U102" s="3"/>
      <c r="V102" s="3"/>
      <c r="W102" s="3"/>
      <c r="X102" s="4"/>
      <c r="Y102" s="5"/>
      <c r="Z102" s="4"/>
      <c r="AA102" s="7"/>
      <c r="AB102" s="4"/>
      <c r="AE102" s="3"/>
      <c r="AF102" s="3"/>
      <c r="AG102" s="3"/>
      <c r="AH102" s="4"/>
      <c r="AI102" s="5"/>
      <c r="AJ102" s="4"/>
      <c r="AK102" s="7"/>
      <c r="AL102" s="4"/>
    </row>
    <row r="103" spans="21:38" ht="24" customHeight="1" x14ac:dyDescent="0.25">
      <c r="U103" s="3"/>
      <c r="V103" s="3"/>
      <c r="W103" s="3"/>
      <c r="X103" s="4"/>
      <c r="Y103" s="5"/>
      <c r="Z103" s="4"/>
      <c r="AA103" s="7"/>
      <c r="AB103" s="4"/>
      <c r="AE103" s="3"/>
      <c r="AF103" s="3"/>
      <c r="AG103" s="3"/>
      <c r="AH103" s="4"/>
      <c r="AI103" s="5"/>
      <c r="AJ103" s="4"/>
      <c r="AK103" s="7"/>
      <c r="AL103" s="4"/>
    </row>
    <row r="104" spans="21:38" ht="24" customHeight="1" x14ac:dyDescent="0.25">
      <c r="U104" s="3"/>
      <c r="V104" s="3"/>
      <c r="W104" s="3"/>
      <c r="X104" s="4"/>
      <c r="Y104" s="5"/>
      <c r="Z104" s="4"/>
      <c r="AA104" s="7"/>
      <c r="AB104" s="4"/>
      <c r="AE104" s="3"/>
      <c r="AF104" s="3"/>
      <c r="AG104" s="3"/>
      <c r="AH104" s="4"/>
      <c r="AI104" s="5"/>
      <c r="AJ104" s="4"/>
      <c r="AK104" s="7"/>
      <c r="AL104" s="4"/>
    </row>
    <row r="105" spans="21:38" ht="24" customHeight="1" x14ac:dyDescent="0.25">
      <c r="U105" s="3"/>
      <c r="V105" s="3"/>
      <c r="W105" s="3"/>
      <c r="X105" s="4"/>
      <c r="Y105" s="5"/>
      <c r="Z105" s="4"/>
      <c r="AA105" s="7"/>
      <c r="AB105" s="4"/>
      <c r="AE105" s="3"/>
      <c r="AF105" s="3"/>
      <c r="AG105" s="3"/>
      <c r="AH105" s="4"/>
      <c r="AI105" s="5"/>
      <c r="AJ105" s="4"/>
      <c r="AK105" s="7"/>
      <c r="AL105" s="4"/>
    </row>
    <row r="106" spans="21:38" ht="24" customHeight="1" x14ac:dyDescent="0.25">
      <c r="U106" s="3"/>
      <c r="V106" s="3"/>
      <c r="W106" s="3"/>
      <c r="X106" s="4"/>
      <c r="Y106" s="5"/>
      <c r="Z106" s="4"/>
      <c r="AA106" s="7"/>
      <c r="AB106" s="4"/>
      <c r="AE106" s="3"/>
      <c r="AF106" s="3"/>
      <c r="AG106" s="3"/>
      <c r="AH106" s="4"/>
      <c r="AI106" s="5"/>
      <c r="AJ106" s="4"/>
      <c r="AK106" s="7"/>
      <c r="AL106" s="4"/>
    </row>
    <row r="107" spans="21:38" ht="24" customHeight="1" x14ac:dyDescent="0.25">
      <c r="U107" s="3"/>
      <c r="V107" s="3"/>
      <c r="W107" s="3"/>
      <c r="X107" s="4"/>
      <c r="Y107" s="5"/>
      <c r="Z107" s="4"/>
      <c r="AA107" s="7"/>
      <c r="AB107" s="4"/>
      <c r="AE107" s="3"/>
      <c r="AF107" s="3"/>
      <c r="AG107" s="3"/>
      <c r="AH107" s="4"/>
      <c r="AI107" s="5"/>
      <c r="AJ107" s="4"/>
      <c r="AK107" s="7"/>
      <c r="AL107" s="4"/>
    </row>
    <row r="108" spans="21:38" ht="24" customHeight="1" x14ac:dyDescent="0.25">
      <c r="U108" s="3"/>
      <c r="V108" s="3"/>
      <c r="W108" s="3"/>
      <c r="X108" s="4"/>
      <c r="Y108" s="5"/>
      <c r="Z108" s="4"/>
      <c r="AA108" s="7"/>
      <c r="AB108" s="4"/>
      <c r="AE108" s="3"/>
      <c r="AF108" s="3"/>
      <c r="AG108" s="3"/>
      <c r="AH108" s="4"/>
      <c r="AI108" s="5"/>
      <c r="AJ108" s="4"/>
      <c r="AK108" s="7"/>
      <c r="AL108" s="4"/>
    </row>
    <row r="109" spans="21:38" ht="24" customHeight="1" x14ac:dyDescent="0.25">
      <c r="U109" s="3"/>
      <c r="V109" s="3"/>
      <c r="W109" s="3"/>
      <c r="X109" s="4"/>
      <c r="Y109" s="5"/>
      <c r="Z109" s="4"/>
      <c r="AA109" s="7"/>
      <c r="AB109" s="4"/>
      <c r="AE109" s="3"/>
      <c r="AF109" s="3"/>
      <c r="AG109" s="3"/>
      <c r="AH109" s="4"/>
      <c r="AI109" s="5"/>
      <c r="AJ109" s="4"/>
      <c r="AK109" s="7"/>
      <c r="AL109" s="4"/>
    </row>
    <row r="110" spans="21:38" ht="24" customHeight="1" x14ac:dyDescent="0.25">
      <c r="U110" s="3"/>
      <c r="V110" s="3"/>
      <c r="W110" s="3"/>
      <c r="X110" s="4"/>
      <c r="Y110" s="5"/>
      <c r="Z110" s="4"/>
      <c r="AA110" s="7"/>
      <c r="AB110" s="4"/>
      <c r="AE110" s="3"/>
      <c r="AF110" s="3"/>
      <c r="AG110" s="3"/>
      <c r="AH110" s="4"/>
      <c r="AI110" s="5"/>
      <c r="AJ110" s="4"/>
      <c r="AK110" s="7"/>
      <c r="AL110" s="4"/>
    </row>
    <row r="111" spans="21:38" ht="24" customHeight="1" x14ac:dyDescent="0.25">
      <c r="U111" s="3"/>
      <c r="V111" s="3"/>
      <c r="W111" s="3"/>
      <c r="X111" s="4"/>
      <c r="Y111" s="5"/>
      <c r="Z111" s="4"/>
      <c r="AA111" s="7"/>
      <c r="AB111" s="4"/>
      <c r="AE111" s="3"/>
      <c r="AF111" s="3"/>
      <c r="AG111" s="3"/>
      <c r="AH111" s="4"/>
      <c r="AI111" s="5"/>
      <c r="AJ111" s="4"/>
      <c r="AK111" s="7"/>
      <c r="AL111" s="4"/>
    </row>
    <row r="112" spans="21:38" ht="24" customHeight="1" x14ac:dyDescent="0.25">
      <c r="U112" s="3"/>
      <c r="V112" s="3"/>
      <c r="W112" s="3"/>
      <c r="X112" s="4"/>
      <c r="Y112" s="5"/>
      <c r="Z112" s="4"/>
      <c r="AA112" s="7"/>
      <c r="AB112" s="4"/>
      <c r="AE112" s="3"/>
      <c r="AF112" s="3"/>
      <c r="AG112" s="3"/>
      <c r="AH112" s="4"/>
      <c r="AI112" s="5"/>
      <c r="AJ112" s="4"/>
      <c r="AK112" s="7"/>
      <c r="AL112" s="4"/>
    </row>
    <row r="113" spans="21:38" ht="24" customHeight="1" x14ac:dyDescent="0.25">
      <c r="U113" s="3"/>
      <c r="V113" s="3"/>
      <c r="W113" s="3"/>
      <c r="X113" s="4"/>
      <c r="Y113" s="5"/>
      <c r="Z113" s="4"/>
      <c r="AA113" s="7"/>
      <c r="AB113" s="4"/>
      <c r="AE113" s="3"/>
      <c r="AF113" s="3"/>
      <c r="AG113" s="3"/>
      <c r="AH113" s="4"/>
      <c r="AI113" s="5"/>
      <c r="AJ113" s="4"/>
      <c r="AK113" s="7"/>
      <c r="AL113" s="4"/>
    </row>
    <row r="114" spans="21:38" ht="24" customHeight="1" x14ac:dyDescent="0.25">
      <c r="U114" s="3"/>
      <c r="V114" s="3"/>
      <c r="W114" s="3"/>
      <c r="X114" s="4"/>
      <c r="Y114" s="5"/>
      <c r="Z114" s="4"/>
      <c r="AA114" s="7"/>
      <c r="AB114" s="4"/>
      <c r="AE114" s="3"/>
      <c r="AF114" s="3"/>
      <c r="AG114" s="3"/>
      <c r="AH114" s="4"/>
      <c r="AI114" s="5"/>
      <c r="AJ114" s="4"/>
      <c r="AK114" s="7"/>
      <c r="AL114" s="4"/>
    </row>
    <row r="115" spans="21:38" ht="24" customHeight="1" x14ac:dyDescent="0.25">
      <c r="U115" s="3"/>
      <c r="V115" s="3"/>
      <c r="W115" s="3"/>
      <c r="X115" s="4"/>
      <c r="Y115" s="5"/>
      <c r="Z115" s="4"/>
      <c r="AA115" s="7"/>
      <c r="AB115" s="4"/>
      <c r="AE115" s="3"/>
      <c r="AF115" s="3"/>
      <c r="AG115" s="3"/>
      <c r="AH115" s="4"/>
      <c r="AI115" s="5"/>
      <c r="AJ115" s="4"/>
      <c r="AK115" s="7"/>
      <c r="AL115" s="4"/>
    </row>
    <row r="116" spans="21:38" ht="24" customHeight="1" x14ac:dyDescent="0.25">
      <c r="U116" s="3"/>
      <c r="V116" s="3"/>
      <c r="W116" s="3"/>
      <c r="X116" s="4"/>
      <c r="Y116" s="5"/>
      <c r="Z116" s="4"/>
      <c r="AA116" s="7"/>
      <c r="AB116" s="4"/>
      <c r="AE116" s="3"/>
      <c r="AF116" s="3"/>
      <c r="AG116" s="3"/>
      <c r="AH116" s="4"/>
      <c r="AI116" s="5"/>
      <c r="AJ116" s="4"/>
      <c r="AK116" s="7"/>
      <c r="AL116" s="4"/>
    </row>
    <row r="117" spans="21:38" ht="24" customHeight="1" x14ac:dyDescent="0.25">
      <c r="U117" s="3"/>
      <c r="V117" s="3"/>
      <c r="W117" s="3"/>
      <c r="X117" s="4"/>
      <c r="Y117" s="5"/>
      <c r="Z117" s="4"/>
      <c r="AA117" s="7"/>
      <c r="AB117" s="4"/>
      <c r="AE117" s="3"/>
      <c r="AF117" s="3"/>
      <c r="AG117" s="3"/>
      <c r="AH117" s="4"/>
      <c r="AI117" s="5"/>
      <c r="AJ117" s="4"/>
      <c r="AK117" s="7"/>
      <c r="AL117" s="4"/>
    </row>
    <row r="118" spans="21:38" ht="24" customHeight="1" x14ac:dyDescent="0.25">
      <c r="U118" s="3"/>
      <c r="V118" s="3"/>
      <c r="W118" s="3"/>
      <c r="X118" s="4"/>
      <c r="Y118" s="5"/>
      <c r="Z118" s="4"/>
      <c r="AA118" s="7"/>
      <c r="AB118" s="4"/>
      <c r="AE118" s="3"/>
      <c r="AF118" s="3"/>
      <c r="AG118" s="3"/>
      <c r="AH118" s="4"/>
      <c r="AI118" s="5"/>
      <c r="AJ118" s="4"/>
      <c r="AK118" s="7"/>
      <c r="AL118" s="4"/>
    </row>
    <row r="119" spans="21:38" ht="24" customHeight="1" x14ac:dyDescent="0.25">
      <c r="U119" s="3"/>
      <c r="V119" s="3"/>
      <c r="W119" s="3"/>
      <c r="X119" s="4"/>
      <c r="Y119" s="5"/>
      <c r="Z119" s="4"/>
      <c r="AA119" s="7"/>
      <c r="AB119" s="4"/>
      <c r="AE119" s="3"/>
      <c r="AF119" s="3"/>
      <c r="AG119" s="3"/>
      <c r="AH119" s="4"/>
      <c r="AI119" s="5"/>
      <c r="AJ119" s="4"/>
      <c r="AK119" s="7"/>
      <c r="AL119" s="4"/>
    </row>
    <row r="120" spans="21:38" ht="24" customHeight="1" x14ac:dyDescent="0.25">
      <c r="U120" s="3"/>
      <c r="V120" s="3"/>
      <c r="W120" s="3"/>
      <c r="X120" s="4"/>
      <c r="Y120" s="5"/>
      <c r="Z120" s="4"/>
      <c r="AA120" s="7"/>
      <c r="AB120" s="4"/>
      <c r="AE120" s="3"/>
      <c r="AF120" s="3"/>
      <c r="AG120" s="3"/>
      <c r="AH120" s="4"/>
      <c r="AI120" s="5"/>
      <c r="AJ120" s="4"/>
      <c r="AK120" s="7"/>
      <c r="AL120" s="4"/>
    </row>
    <row r="121" spans="21:38" ht="24" customHeight="1" x14ac:dyDescent="0.25">
      <c r="U121" s="3"/>
      <c r="V121" s="3"/>
      <c r="W121" s="3"/>
      <c r="X121" s="4"/>
      <c r="Y121" s="5"/>
      <c r="Z121" s="4"/>
      <c r="AA121" s="7"/>
      <c r="AB121" s="4"/>
      <c r="AE121" s="3"/>
      <c r="AF121" s="3"/>
      <c r="AG121" s="3"/>
      <c r="AH121" s="4"/>
      <c r="AI121" s="5"/>
      <c r="AJ121" s="4"/>
      <c r="AK121" s="7"/>
      <c r="AL121" s="4"/>
    </row>
    <row r="122" spans="21:38" ht="24" customHeight="1" x14ac:dyDescent="0.25">
      <c r="U122" s="3"/>
      <c r="V122" s="3"/>
      <c r="W122" s="3"/>
      <c r="X122" s="4"/>
      <c r="Y122" s="5"/>
      <c r="Z122" s="4"/>
      <c r="AA122" s="7"/>
      <c r="AB122" s="4"/>
      <c r="AE122" s="3"/>
      <c r="AF122" s="3"/>
      <c r="AG122" s="3"/>
      <c r="AH122" s="4"/>
      <c r="AI122" s="5"/>
      <c r="AJ122" s="4"/>
      <c r="AK122" s="7"/>
      <c r="AL122" s="4"/>
    </row>
    <row r="123" spans="21:38" ht="24" customHeight="1" x14ac:dyDescent="0.25">
      <c r="U123" s="3"/>
      <c r="V123" s="3"/>
      <c r="W123" s="3"/>
      <c r="X123" s="4"/>
      <c r="Y123" s="5"/>
      <c r="Z123" s="4"/>
      <c r="AA123" s="7"/>
      <c r="AB123" s="4"/>
      <c r="AE123" s="3"/>
      <c r="AF123" s="3"/>
      <c r="AG123" s="3"/>
      <c r="AH123" s="4"/>
      <c r="AI123" s="5"/>
      <c r="AJ123" s="4"/>
      <c r="AK123" s="7"/>
      <c r="AL123" s="4"/>
    </row>
    <row r="124" spans="21:38" ht="24" customHeight="1" x14ac:dyDescent="0.25">
      <c r="U124" s="3"/>
      <c r="V124" s="3"/>
      <c r="W124" s="3"/>
      <c r="X124" s="4"/>
      <c r="Y124" s="5"/>
      <c r="Z124" s="4"/>
      <c r="AA124" s="7"/>
      <c r="AB124" s="4"/>
      <c r="AE124" s="3"/>
      <c r="AF124" s="3"/>
      <c r="AG124" s="3"/>
      <c r="AH124" s="4"/>
      <c r="AI124" s="5"/>
      <c r="AJ124" s="4"/>
      <c r="AK124" s="7"/>
      <c r="AL124" s="4"/>
    </row>
    <row r="125" spans="21:38" ht="24" customHeight="1" x14ac:dyDescent="0.25">
      <c r="U125" s="3"/>
      <c r="V125" s="3"/>
      <c r="W125" s="3"/>
      <c r="X125" s="4"/>
      <c r="Y125" s="5"/>
      <c r="Z125" s="4"/>
      <c r="AA125" s="7"/>
      <c r="AB125" s="4"/>
      <c r="AE125" s="3"/>
      <c r="AF125" s="3"/>
      <c r="AG125" s="3"/>
      <c r="AH125" s="4"/>
      <c r="AI125" s="5"/>
      <c r="AJ125" s="4"/>
      <c r="AK125" s="7"/>
      <c r="AL125" s="4"/>
    </row>
    <row r="126" spans="21:38" ht="24" customHeight="1" x14ac:dyDescent="0.25">
      <c r="U126" s="3"/>
      <c r="V126" s="3"/>
      <c r="W126" s="3"/>
      <c r="X126" s="4"/>
      <c r="Y126" s="5"/>
      <c r="Z126" s="4"/>
      <c r="AA126" s="7"/>
      <c r="AB126" s="4"/>
      <c r="AE126" s="3"/>
      <c r="AF126" s="3"/>
      <c r="AG126" s="3"/>
      <c r="AH126" s="4"/>
      <c r="AI126" s="5"/>
      <c r="AJ126" s="4"/>
      <c r="AK126" s="7"/>
      <c r="AL126" s="4"/>
    </row>
    <row r="127" spans="21:38" ht="24" customHeight="1" x14ac:dyDescent="0.25">
      <c r="U127" s="3"/>
      <c r="V127" s="3"/>
      <c r="W127" s="3"/>
      <c r="X127" s="4"/>
      <c r="Y127" s="5"/>
      <c r="Z127" s="4"/>
      <c r="AA127" s="7"/>
      <c r="AB127" s="4"/>
      <c r="AE127" s="3"/>
      <c r="AF127" s="3"/>
      <c r="AG127" s="3"/>
      <c r="AH127" s="4"/>
      <c r="AI127" s="5"/>
      <c r="AJ127" s="4"/>
      <c r="AK127" s="7"/>
      <c r="AL127" s="4"/>
    </row>
    <row r="128" spans="21:38" ht="24" customHeight="1" x14ac:dyDescent="0.25">
      <c r="U128" s="3"/>
      <c r="V128" s="3"/>
      <c r="W128" s="3"/>
      <c r="X128" s="4"/>
      <c r="Y128" s="5"/>
      <c r="Z128" s="4"/>
      <c r="AA128" s="7"/>
      <c r="AB128" s="4"/>
      <c r="AE128" s="3"/>
      <c r="AF128" s="3"/>
      <c r="AG128" s="3"/>
      <c r="AH128" s="4"/>
      <c r="AI128" s="5"/>
      <c r="AJ128" s="4"/>
      <c r="AK128" s="7"/>
      <c r="AL128" s="4"/>
    </row>
    <row r="129" spans="21:38" ht="24" customHeight="1" x14ac:dyDescent="0.25">
      <c r="U129" s="3"/>
      <c r="V129" s="3"/>
      <c r="W129" s="3"/>
      <c r="X129" s="4"/>
      <c r="Y129" s="5"/>
      <c r="Z129" s="4"/>
      <c r="AA129" s="7"/>
      <c r="AB129" s="4"/>
      <c r="AE129" s="3"/>
      <c r="AF129" s="3"/>
      <c r="AG129" s="3"/>
      <c r="AH129" s="4"/>
      <c r="AI129" s="5"/>
      <c r="AJ129" s="4"/>
      <c r="AK129" s="7"/>
      <c r="AL129" s="4"/>
    </row>
    <row r="130" spans="21:38" ht="24" customHeight="1" x14ac:dyDescent="0.25">
      <c r="U130" s="3"/>
      <c r="V130" s="3"/>
      <c r="W130" s="3"/>
      <c r="X130" s="4"/>
      <c r="Y130" s="5"/>
      <c r="Z130" s="4"/>
      <c r="AA130" s="7"/>
      <c r="AB130" s="4"/>
      <c r="AE130" s="3"/>
      <c r="AF130" s="3"/>
      <c r="AG130" s="3"/>
      <c r="AH130" s="4"/>
      <c r="AI130" s="5"/>
      <c r="AJ130" s="4"/>
      <c r="AK130" s="7"/>
      <c r="AL130" s="4"/>
    </row>
    <row r="131" spans="21:38" ht="24" customHeight="1" x14ac:dyDescent="0.25">
      <c r="U131" s="3"/>
      <c r="V131" s="3"/>
      <c r="W131" s="3"/>
      <c r="X131" s="4"/>
      <c r="Y131" s="5"/>
      <c r="Z131" s="4"/>
      <c r="AA131" s="7"/>
      <c r="AB131" s="4"/>
      <c r="AE131" s="3"/>
      <c r="AF131" s="3"/>
      <c r="AG131" s="3"/>
      <c r="AH131" s="4"/>
      <c r="AI131" s="5"/>
      <c r="AJ131" s="4"/>
      <c r="AK131" s="7"/>
      <c r="AL131" s="4"/>
    </row>
    <row r="132" spans="21:38" ht="24" customHeight="1" x14ac:dyDescent="0.25">
      <c r="U132" s="3"/>
      <c r="V132" s="3"/>
      <c r="W132" s="3"/>
      <c r="X132" s="4"/>
      <c r="Y132" s="5"/>
      <c r="Z132" s="4"/>
      <c r="AA132" s="7"/>
      <c r="AB132" s="4"/>
      <c r="AE132" s="3"/>
      <c r="AF132" s="3"/>
      <c r="AG132" s="3"/>
      <c r="AH132" s="4"/>
      <c r="AI132" s="5"/>
      <c r="AJ132" s="4"/>
      <c r="AK132" s="7"/>
      <c r="AL132" s="4"/>
    </row>
    <row r="133" spans="21:38" ht="24" customHeight="1" x14ac:dyDescent="0.25">
      <c r="U133" s="3"/>
      <c r="V133" s="3"/>
      <c r="W133" s="3"/>
      <c r="X133" s="4"/>
      <c r="Y133" s="5"/>
      <c r="Z133" s="4"/>
      <c r="AA133" s="7"/>
      <c r="AB133" s="4"/>
      <c r="AE133" s="3"/>
      <c r="AF133" s="3"/>
      <c r="AG133" s="3"/>
      <c r="AH133" s="4"/>
      <c r="AI133" s="5"/>
      <c r="AJ133" s="4"/>
      <c r="AK133" s="7"/>
      <c r="AL133" s="4"/>
    </row>
    <row r="134" spans="21:38" ht="24" customHeight="1" x14ac:dyDescent="0.25">
      <c r="U134" s="3"/>
      <c r="V134" s="3"/>
      <c r="W134" s="3"/>
      <c r="X134" s="4"/>
      <c r="Y134" s="5"/>
      <c r="Z134" s="4"/>
      <c r="AA134" s="7"/>
      <c r="AB134" s="4"/>
      <c r="AE134" s="3"/>
      <c r="AF134" s="3"/>
      <c r="AG134" s="3"/>
      <c r="AH134" s="4"/>
      <c r="AI134" s="5"/>
      <c r="AJ134" s="4"/>
      <c r="AK134" s="7"/>
      <c r="AL134" s="4"/>
    </row>
    <row r="135" spans="21:38" ht="24" customHeight="1" x14ac:dyDescent="0.25">
      <c r="U135" s="3"/>
      <c r="V135" s="3"/>
      <c r="W135" s="3"/>
      <c r="X135" s="4"/>
      <c r="Y135" s="5"/>
      <c r="Z135" s="4"/>
      <c r="AA135" s="7"/>
      <c r="AB135" s="4"/>
      <c r="AE135" s="3"/>
      <c r="AF135" s="3"/>
      <c r="AG135" s="3"/>
      <c r="AH135" s="4"/>
      <c r="AI135" s="5"/>
      <c r="AJ135" s="4"/>
      <c r="AK135" s="7"/>
      <c r="AL135" s="4"/>
    </row>
    <row r="136" spans="21:38" ht="24" customHeight="1" x14ac:dyDescent="0.25">
      <c r="U136" s="3"/>
      <c r="V136" s="3"/>
      <c r="W136" s="3"/>
      <c r="X136" s="4"/>
      <c r="Y136" s="5"/>
      <c r="Z136" s="4"/>
      <c r="AA136" s="7"/>
      <c r="AB136" s="4"/>
      <c r="AE136" s="3"/>
      <c r="AF136" s="3"/>
      <c r="AG136" s="3"/>
      <c r="AH136" s="4"/>
      <c r="AI136" s="5"/>
      <c r="AJ136" s="4"/>
      <c r="AK136" s="7"/>
      <c r="AL136" s="4"/>
    </row>
    <row r="137" spans="21:38" ht="24" customHeight="1" x14ac:dyDescent="0.25">
      <c r="U137" s="3"/>
      <c r="V137" s="3"/>
      <c r="W137" s="3"/>
      <c r="X137" s="4"/>
      <c r="Y137" s="5"/>
      <c r="Z137" s="4"/>
      <c r="AA137" s="7"/>
      <c r="AB137" s="4"/>
      <c r="AE137" s="3"/>
      <c r="AF137" s="3"/>
      <c r="AG137" s="3"/>
      <c r="AH137" s="4"/>
      <c r="AI137" s="5"/>
      <c r="AJ137" s="4"/>
      <c r="AK137" s="7"/>
      <c r="AL137" s="4"/>
    </row>
    <row r="138" spans="21:38" ht="24" customHeight="1" x14ac:dyDescent="0.25">
      <c r="U138" s="3"/>
      <c r="V138" s="3"/>
      <c r="W138" s="3"/>
      <c r="X138" s="4"/>
      <c r="Y138" s="5"/>
      <c r="Z138" s="4"/>
      <c r="AA138" s="7"/>
      <c r="AB138" s="4"/>
      <c r="AE138" s="3"/>
      <c r="AF138" s="3"/>
      <c r="AG138" s="3"/>
      <c r="AH138" s="4"/>
      <c r="AI138" s="5"/>
      <c r="AJ138" s="4"/>
      <c r="AK138" s="7"/>
      <c r="AL138" s="4"/>
    </row>
    <row r="139" spans="21:38" ht="24" customHeight="1" x14ac:dyDescent="0.25">
      <c r="U139" s="3"/>
      <c r="V139" s="3"/>
      <c r="W139" s="3"/>
      <c r="X139" s="4"/>
      <c r="Y139" s="5"/>
      <c r="Z139" s="4"/>
      <c r="AA139" s="7"/>
      <c r="AB139" s="4"/>
      <c r="AE139" s="3"/>
      <c r="AF139" s="3"/>
      <c r="AG139" s="3"/>
      <c r="AH139" s="4"/>
      <c r="AI139" s="5"/>
      <c r="AJ139" s="4"/>
      <c r="AK139" s="7"/>
      <c r="AL139" s="4"/>
    </row>
    <row r="140" spans="21:38" ht="24" customHeight="1" x14ac:dyDescent="0.25">
      <c r="U140" s="3"/>
      <c r="V140" s="3"/>
      <c r="W140" s="3"/>
      <c r="X140" s="4"/>
      <c r="Y140" s="5"/>
      <c r="Z140" s="4"/>
      <c r="AA140" s="7"/>
      <c r="AB140" s="4"/>
      <c r="AE140" s="3"/>
      <c r="AF140" s="3"/>
      <c r="AG140" s="3"/>
      <c r="AH140" s="4"/>
      <c r="AI140" s="5"/>
      <c r="AJ140" s="4"/>
      <c r="AK140" s="7"/>
      <c r="AL140" s="4"/>
    </row>
    <row r="141" spans="21:38" ht="24" customHeight="1" x14ac:dyDescent="0.25">
      <c r="U141" s="3"/>
      <c r="V141" s="3"/>
      <c r="W141" s="3"/>
      <c r="X141" s="4"/>
      <c r="Y141" s="5"/>
      <c r="Z141" s="4"/>
      <c r="AA141" s="7"/>
      <c r="AB141" s="4"/>
      <c r="AE141" s="3"/>
      <c r="AF141" s="3"/>
      <c r="AG141" s="3"/>
      <c r="AH141" s="4"/>
      <c r="AI141" s="5"/>
      <c r="AJ141" s="4"/>
      <c r="AK141" s="7"/>
      <c r="AL141" s="4"/>
    </row>
    <row r="142" spans="21:38" ht="24" customHeight="1" x14ac:dyDescent="0.25">
      <c r="U142" s="3"/>
      <c r="V142" s="3"/>
      <c r="W142" s="3"/>
      <c r="X142" s="4"/>
      <c r="Y142" s="5"/>
      <c r="Z142" s="4"/>
      <c r="AA142" s="7"/>
      <c r="AB142" s="4"/>
      <c r="AE142" s="3"/>
      <c r="AF142" s="3"/>
      <c r="AG142" s="3"/>
      <c r="AH142" s="4"/>
      <c r="AI142" s="5"/>
      <c r="AJ142" s="4"/>
      <c r="AK142" s="7"/>
      <c r="AL142" s="4"/>
    </row>
    <row r="143" spans="21:38" ht="24" customHeight="1" x14ac:dyDescent="0.25">
      <c r="U143" s="3"/>
      <c r="V143" s="3"/>
      <c r="W143" s="3"/>
      <c r="X143" s="4"/>
      <c r="Y143" s="5"/>
      <c r="Z143" s="4"/>
      <c r="AA143" s="7"/>
      <c r="AB143" s="4"/>
      <c r="AE143" s="3"/>
      <c r="AF143" s="3"/>
      <c r="AG143" s="3"/>
      <c r="AH143" s="4"/>
      <c r="AI143" s="5"/>
      <c r="AJ143" s="4"/>
      <c r="AK143" s="7"/>
      <c r="AL143" s="4"/>
    </row>
    <row r="144" spans="21:38" ht="24" customHeight="1" x14ac:dyDescent="0.25">
      <c r="U144" s="3"/>
      <c r="V144" s="3"/>
      <c r="W144" s="3"/>
      <c r="X144" s="4"/>
      <c r="Y144" s="5"/>
      <c r="Z144" s="4"/>
      <c r="AA144" s="7"/>
      <c r="AB144" s="4"/>
      <c r="AE144" s="3"/>
      <c r="AF144" s="3"/>
      <c r="AG144" s="3"/>
      <c r="AH144" s="4"/>
      <c r="AI144" s="5"/>
      <c r="AJ144" s="4"/>
      <c r="AK144" s="7"/>
      <c r="AL144" s="4"/>
    </row>
    <row r="145" spans="21:38" ht="24" customHeight="1" x14ac:dyDescent="0.25">
      <c r="U145" s="3"/>
      <c r="V145" s="3"/>
      <c r="W145" s="3"/>
      <c r="X145" s="4"/>
      <c r="Y145" s="5"/>
      <c r="Z145" s="4"/>
      <c r="AA145" s="7"/>
      <c r="AB145" s="4"/>
      <c r="AE145" s="3"/>
      <c r="AF145" s="3"/>
      <c r="AG145" s="3"/>
      <c r="AH145" s="4"/>
      <c r="AI145" s="5"/>
      <c r="AJ145" s="4"/>
      <c r="AK145" s="7"/>
      <c r="AL145" s="4"/>
    </row>
    <row r="146" spans="21:38" ht="24" customHeight="1" x14ac:dyDescent="0.25">
      <c r="U146" s="3"/>
      <c r="V146" s="3"/>
      <c r="W146" s="3"/>
      <c r="X146" s="4"/>
      <c r="Y146" s="5"/>
      <c r="Z146" s="4"/>
      <c r="AA146" s="7"/>
      <c r="AB146" s="4"/>
      <c r="AE146" s="3"/>
      <c r="AF146" s="3"/>
      <c r="AG146" s="3"/>
      <c r="AH146" s="4"/>
      <c r="AI146" s="5"/>
      <c r="AJ146" s="4"/>
      <c r="AK146" s="7"/>
      <c r="AL146" s="4"/>
    </row>
    <row r="147" spans="21:38" ht="24" customHeight="1" x14ac:dyDescent="0.25">
      <c r="U147" s="3"/>
      <c r="V147" s="3"/>
      <c r="W147" s="3"/>
      <c r="X147" s="4"/>
      <c r="Y147" s="5"/>
      <c r="Z147" s="4"/>
      <c r="AA147" s="7"/>
      <c r="AB147" s="4"/>
      <c r="AE147" s="3"/>
      <c r="AF147" s="3"/>
      <c r="AG147" s="3"/>
      <c r="AH147" s="4"/>
      <c r="AI147" s="5"/>
      <c r="AJ147" s="4"/>
      <c r="AK147" s="7"/>
      <c r="AL147" s="4"/>
    </row>
    <row r="148" spans="21:38" ht="24" customHeight="1" x14ac:dyDescent="0.25">
      <c r="U148" s="3"/>
      <c r="V148" s="3"/>
      <c r="W148" s="3"/>
      <c r="X148" s="4"/>
      <c r="Y148" s="5"/>
      <c r="Z148" s="4"/>
      <c r="AA148" s="7"/>
      <c r="AB148" s="4"/>
      <c r="AE148" s="3"/>
      <c r="AF148" s="3"/>
      <c r="AG148" s="3"/>
      <c r="AH148" s="4"/>
      <c r="AI148" s="5"/>
      <c r="AJ148" s="4"/>
      <c r="AK148" s="7"/>
      <c r="AL148" s="4"/>
    </row>
    <row r="149" spans="21:38" ht="24" customHeight="1" x14ac:dyDescent="0.25">
      <c r="U149" s="3"/>
      <c r="V149" s="3"/>
      <c r="W149" s="3"/>
      <c r="X149" s="4"/>
      <c r="Y149" s="5"/>
      <c r="Z149" s="4"/>
      <c r="AA149" s="7"/>
      <c r="AB149" s="4"/>
      <c r="AE149" s="3"/>
      <c r="AF149" s="3"/>
      <c r="AG149" s="3"/>
      <c r="AH149" s="4"/>
      <c r="AI149" s="5"/>
      <c r="AJ149" s="4"/>
      <c r="AK149" s="7"/>
      <c r="AL149" s="4"/>
    </row>
    <row r="150" spans="21:38" ht="24" customHeight="1" x14ac:dyDescent="0.25">
      <c r="U150" s="3"/>
      <c r="V150" s="3"/>
      <c r="W150" s="3"/>
      <c r="X150" s="4"/>
      <c r="Y150" s="5"/>
      <c r="Z150" s="4"/>
      <c r="AA150" s="7"/>
      <c r="AB150" s="4"/>
      <c r="AE150" s="3"/>
      <c r="AF150" s="3"/>
      <c r="AG150" s="3"/>
      <c r="AH150" s="4"/>
      <c r="AI150" s="5"/>
      <c r="AJ150" s="4"/>
      <c r="AK150" s="7"/>
      <c r="AL150" s="4"/>
    </row>
    <row r="151" spans="21:38" ht="24" customHeight="1" x14ac:dyDescent="0.25">
      <c r="U151" s="3"/>
      <c r="V151" s="3"/>
      <c r="W151" s="3"/>
      <c r="X151" s="4"/>
      <c r="Y151" s="5"/>
      <c r="Z151" s="4"/>
      <c r="AA151" s="7"/>
      <c r="AB151" s="4"/>
      <c r="AE151" s="3"/>
      <c r="AF151" s="3"/>
      <c r="AG151" s="3"/>
      <c r="AH151" s="4"/>
      <c r="AI151" s="5"/>
      <c r="AJ151" s="4"/>
      <c r="AK151" s="7"/>
      <c r="AL151" s="4"/>
    </row>
    <row r="152" spans="21:38" ht="24" customHeight="1" x14ac:dyDescent="0.25">
      <c r="U152" s="3"/>
      <c r="V152" s="3"/>
      <c r="W152" s="3"/>
      <c r="X152" s="4"/>
      <c r="Y152" s="5"/>
      <c r="Z152" s="4"/>
      <c r="AA152" s="7"/>
      <c r="AB152" s="4"/>
      <c r="AE152" s="3"/>
      <c r="AF152" s="3"/>
      <c r="AG152" s="3"/>
      <c r="AH152" s="4"/>
      <c r="AI152" s="5"/>
      <c r="AJ152" s="4"/>
      <c r="AK152" s="7"/>
      <c r="AL152" s="4"/>
    </row>
    <row r="153" spans="21:38" ht="24" customHeight="1" x14ac:dyDescent="0.25">
      <c r="U153" s="3"/>
      <c r="V153" s="3"/>
      <c r="W153" s="3"/>
      <c r="X153" s="4"/>
      <c r="Y153" s="5"/>
      <c r="Z153" s="4"/>
      <c r="AA153" s="7"/>
      <c r="AB153" s="4"/>
      <c r="AE153" s="3"/>
      <c r="AF153" s="3"/>
      <c r="AG153" s="3"/>
      <c r="AH153" s="4"/>
      <c r="AI153" s="5"/>
      <c r="AJ153" s="4"/>
      <c r="AK153" s="7"/>
      <c r="AL153" s="4"/>
    </row>
    <row r="154" spans="21:38" ht="24" customHeight="1" x14ac:dyDescent="0.25">
      <c r="U154" s="3"/>
      <c r="V154" s="3"/>
      <c r="W154" s="3"/>
      <c r="X154" s="4"/>
      <c r="Y154" s="5"/>
      <c r="Z154" s="4"/>
      <c r="AA154" s="7"/>
      <c r="AB154" s="4"/>
      <c r="AE154" s="3"/>
      <c r="AF154" s="3"/>
      <c r="AG154" s="3"/>
      <c r="AH154" s="4"/>
      <c r="AI154" s="5"/>
      <c r="AJ154" s="4"/>
      <c r="AK154" s="7"/>
      <c r="AL154" s="4"/>
    </row>
    <row r="155" spans="21:38" ht="24" customHeight="1" x14ac:dyDescent="0.25">
      <c r="U155" s="3"/>
      <c r="V155" s="3"/>
      <c r="W155" s="3"/>
      <c r="X155" s="4"/>
      <c r="Y155" s="5"/>
      <c r="Z155" s="4"/>
      <c r="AA155" s="7"/>
      <c r="AB155" s="4"/>
      <c r="AE155" s="3"/>
      <c r="AF155" s="3"/>
      <c r="AG155" s="3"/>
      <c r="AH155" s="4"/>
      <c r="AI155" s="5"/>
      <c r="AJ155" s="4"/>
      <c r="AK155" s="7"/>
      <c r="AL155" s="4"/>
    </row>
    <row r="156" spans="21:38" ht="24" customHeight="1" x14ac:dyDescent="0.25">
      <c r="U156" s="3"/>
      <c r="V156" s="3"/>
      <c r="W156" s="3"/>
      <c r="X156" s="4"/>
      <c r="Y156" s="5"/>
      <c r="Z156" s="4"/>
      <c r="AA156" s="7"/>
      <c r="AB156" s="4"/>
      <c r="AE156" s="3"/>
      <c r="AF156" s="3"/>
      <c r="AG156" s="3"/>
      <c r="AH156" s="4"/>
      <c r="AI156" s="5"/>
      <c r="AJ156" s="4"/>
      <c r="AK156" s="7"/>
      <c r="AL156" s="4"/>
    </row>
    <row r="157" spans="21:38" ht="24" customHeight="1" x14ac:dyDescent="0.25">
      <c r="U157" s="3"/>
      <c r="V157" s="3"/>
      <c r="W157" s="3"/>
      <c r="X157" s="4"/>
      <c r="Y157" s="5"/>
      <c r="Z157" s="4"/>
      <c r="AA157" s="7"/>
      <c r="AB157" s="4"/>
      <c r="AE157" s="3"/>
      <c r="AF157" s="3"/>
      <c r="AG157" s="3"/>
      <c r="AH157" s="4"/>
      <c r="AI157" s="5"/>
      <c r="AJ157" s="4"/>
      <c r="AK157" s="7"/>
      <c r="AL157" s="4"/>
    </row>
    <row r="158" spans="21:38" ht="24" customHeight="1" x14ac:dyDescent="0.25">
      <c r="U158" s="3"/>
      <c r="V158" s="3"/>
      <c r="W158" s="3"/>
      <c r="X158" s="4"/>
      <c r="Y158" s="5"/>
      <c r="Z158" s="4"/>
      <c r="AA158" s="7"/>
      <c r="AB158" s="4"/>
      <c r="AE158" s="3"/>
      <c r="AF158" s="3"/>
      <c r="AG158" s="3"/>
      <c r="AH158" s="4"/>
      <c r="AI158" s="5"/>
      <c r="AJ158" s="4"/>
      <c r="AK158" s="7"/>
      <c r="AL158" s="4"/>
    </row>
    <row r="159" spans="21:38" ht="24" customHeight="1" x14ac:dyDescent="0.25">
      <c r="U159" s="3"/>
      <c r="V159" s="3"/>
      <c r="W159" s="3"/>
      <c r="X159" s="4"/>
      <c r="Y159" s="5"/>
      <c r="Z159" s="4"/>
      <c r="AA159" s="7"/>
      <c r="AB159" s="4"/>
      <c r="AE159" s="3"/>
      <c r="AF159" s="3"/>
      <c r="AG159" s="3"/>
      <c r="AH159" s="4"/>
      <c r="AI159" s="5"/>
      <c r="AJ159" s="4"/>
      <c r="AK159" s="7"/>
      <c r="AL159" s="4"/>
    </row>
    <row r="160" spans="21:38" ht="24" customHeight="1" x14ac:dyDescent="0.25">
      <c r="U160" s="3"/>
      <c r="V160" s="3"/>
      <c r="W160" s="3"/>
      <c r="X160" s="4"/>
      <c r="Y160" s="5"/>
      <c r="Z160" s="4"/>
      <c r="AA160" s="7"/>
      <c r="AB160" s="4"/>
      <c r="AE160" s="3"/>
      <c r="AF160" s="3"/>
      <c r="AG160" s="3"/>
      <c r="AH160" s="4"/>
      <c r="AI160" s="5"/>
      <c r="AJ160" s="4"/>
      <c r="AK160" s="7"/>
      <c r="AL160" s="4"/>
    </row>
    <row r="161" spans="21:38" ht="24" customHeight="1" x14ac:dyDescent="0.25">
      <c r="U161" s="3"/>
      <c r="V161" s="3"/>
      <c r="W161" s="3"/>
      <c r="X161" s="4"/>
      <c r="Y161" s="5"/>
      <c r="Z161" s="4"/>
      <c r="AA161" s="7"/>
      <c r="AB161" s="4"/>
      <c r="AE161" s="3"/>
      <c r="AF161" s="3"/>
      <c r="AG161" s="3"/>
      <c r="AH161" s="4"/>
      <c r="AI161" s="5"/>
      <c r="AJ161" s="4"/>
      <c r="AK161" s="7"/>
      <c r="AL161" s="4"/>
    </row>
    <row r="162" spans="21:38" ht="24" customHeight="1" x14ac:dyDescent="0.25">
      <c r="U162" s="3"/>
      <c r="V162" s="3"/>
      <c r="W162" s="3"/>
      <c r="X162" s="4"/>
      <c r="Y162" s="5"/>
      <c r="Z162" s="4"/>
      <c r="AA162" s="7"/>
      <c r="AB162" s="4"/>
      <c r="AE162" s="3"/>
      <c r="AF162" s="3"/>
      <c r="AG162" s="3"/>
      <c r="AH162" s="4"/>
      <c r="AI162" s="5"/>
      <c r="AJ162" s="4"/>
      <c r="AK162" s="7"/>
      <c r="AL162" s="4"/>
    </row>
    <row r="163" spans="21:38" ht="24" customHeight="1" x14ac:dyDescent="0.25">
      <c r="U163" s="3"/>
      <c r="V163" s="3"/>
      <c r="W163" s="3"/>
      <c r="X163" s="4"/>
      <c r="Y163" s="5"/>
      <c r="Z163" s="4"/>
      <c r="AA163" s="7"/>
      <c r="AB163" s="4"/>
      <c r="AE163" s="3"/>
      <c r="AF163" s="3"/>
      <c r="AG163" s="3"/>
      <c r="AH163" s="4"/>
      <c r="AI163" s="5"/>
      <c r="AJ163" s="4"/>
      <c r="AK163" s="7"/>
      <c r="AL163" s="4"/>
    </row>
    <row r="164" spans="21:38" ht="24" customHeight="1" x14ac:dyDescent="0.25">
      <c r="U164" s="3"/>
      <c r="V164" s="3"/>
      <c r="W164" s="3"/>
      <c r="X164" s="4"/>
      <c r="Y164" s="5"/>
      <c r="Z164" s="4"/>
      <c r="AA164" s="7"/>
      <c r="AB164" s="4"/>
      <c r="AE164" s="3"/>
      <c r="AF164" s="3"/>
      <c r="AG164" s="3"/>
      <c r="AH164" s="4"/>
      <c r="AI164" s="5"/>
      <c r="AJ164" s="4"/>
      <c r="AK164" s="7"/>
      <c r="AL164" s="4"/>
    </row>
    <row r="165" spans="21:38" ht="24" customHeight="1" x14ac:dyDescent="0.25">
      <c r="U165" s="3"/>
      <c r="V165" s="3"/>
      <c r="W165" s="3"/>
      <c r="X165" s="4"/>
      <c r="Y165" s="5"/>
      <c r="Z165" s="4"/>
      <c r="AA165" s="7"/>
      <c r="AB165" s="4"/>
      <c r="AE165" s="3"/>
      <c r="AF165" s="3"/>
      <c r="AG165" s="3"/>
      <c r="AH165" s="4"/>
      <c r="AI165" s="5"/>
      <c r="AJ165" s="4"/>
      <c r="AK165" s="7"/>
      <c r="AL165" s="4"/>
    </row>
    <row r="166" spans="21:38" ht="24" customHeight="1" x14ac:dyDescent="0.25">
      <c r="U166" s="3"/>
      <c r="V166" s="3"/>
      <c r="W166" s="3"/>
      <c r="X166" s="4"/>
      <c r="Y166" s="5"/>
      <c r="Z166" s="4"/>
      <c r="AA166" s="7"/>
      <c r="AB166" s="4"/>
      <c r="AE166" s="3"/>
      <c r="AF166" s="3"/>
      <c r="AG166" s="3"/>
      <c r="AH166" s="4"/>
      <c r="AI166" s="5"/>
      <c r="AJ166" s="4"/>
      <c r="AK166" s="7"/>
      <c r="AL166" s="4"/>
    </row>
    <row r="167" spans="21:38" ht="24" customHeight="1" x14ac:dyDescent="0.25">
      <c r="U167" s="3"/>
      <c r="V167" s="3"/>
      <c r="W167" s="3"/>
      <c r="X167" s="4"/>
      <c r="Y167" s="5"/>
      <c r="Z167" s="4"/>
      <c r="AA167" s="7"/>
      <c r="AB167" s="4"/>
      <c r="AE167" s="3"/>
      <c r="AF167" s="3"/>
      <c r="AG167" s="3"/>
      <c r="AH167" s="4"/>
      <c r="AI167" s="5"/>
      <c r="AJ167" s="4"/>
      <c r="AK167" s="7"/>
      <c r="AL167" s="4"/>
    </row>
    <row r="168" spans="21:38" ht="24" customHeight="1" x14ac:dyDescent="0.25">
      <c r="U168" s="3"/>
      <c r="V168" s="3"/>
      <c r="W168" s="3"/>
      <c r="X168" s="4"/>
      <c r="Y168" s="5"/>
      <c r="Z168" s="4"/>
      <c r="AA168" s="7"/>
      <c r="AB168" s="4"/>
      <c r="AE168" s="3"/>
      <c r="AF168" s="3"/>
      <c r="AG168" s="3"/>
      <c r="AH168" s="4"/>
      <c r="AI168" s="5"/>
      <c r="AJ168" s="4"/>
      <c r="AK168" s="7"/>
      <c r="AL168" s="4"/>
    </row>
    <row r="169" spans="21:38" ht="24" customHeight="1" x14ac:dyDescent="0.25">
      <c r="U169" s="3"/>
      <c r="V169" s="3"/>
      <c r="W169" s="3"/>
      <c r="X169" s="4"/>
      <c r="Y169" s="5"/>
      <c r="Z169" s="4"/>
      <c r="AA169" s="7"/>
      <c r="AB169" s="4"/>
      <c r="AE169" s="3"/>
      <c r="AF169" s="3"/>
      <c r="AG169" s="3"/>
      <c r="AH169" s="4"/>
      <c r="AI169" s="5"/>
      <c r="AJ169" s="4"/>
      <c r="AK169" s="7"/>
      <c r="AL169" s="4"/>
    </row>
    <row r="170" spans="21:38" ht="24" customHeight="1" x14ac:dyDescent="0.25">
      <c r="U170" s="3"/>
      <c r="V170" s="3"/>
      <c r="W170" s="3"/>
      <c r="X170" s="4"/>
      <c r="Y170" s="5"/>
      <c r="Z170" s="4"/>
      <c r="AA170" s="7"/>
      <c r="AB170" s="4"/>
      <c r="AE170" s="3"/>
      <c r="AF170" s="3"/>
      <c r="AG170" s="3"/>
      <c r="AH170" s="4"/>
      <c r="AI170" s="5"/>
      <c r="AJ170" s="4"/>
      <c r="AK170" s="7"/>
      <c r="AL170" s="4"/>
    </row>
    <row r="171" spans="21:38" ht="24" customHeight="1" x14ac:dyDescent="0.25">
      <c r="U171" s="3"/>
      <c r="V171" s="3"/>
      <c r="W171" s="3"/>
      <c r="X171" s="4"/>
      <c r="Y171" s="5"/>
      <c r="Z171" s="4"/>
      <c r="AA171" s="7"/>
      <c r="AB171" s="4"/>
      <c r="AE171" s="3"/>
      <c r="AF171" s="3"/>
      <c r="AG171" s="3"/>
      <c r="AH171" s="4"/>
      <c r="AI171" s="5"/>
      <c r="AJ171" s="4"/>
      <c r="AK171" s="7"/>
      <c r="AL171" s="4"/>
    </row>
    <row r="172" spans="21:38" ht="24" customHeight="1" x14ac:dyDescent="0.25">
      <c r="U172" s="3"/>
      <c r="V172" s="3"/>
      <c r="W172" s="3"/>
      <c r="X172" s="4"/>
      <c r="Y172" s="5"/>
      <c r="Z172" s="4"/>
      <c r="AA172" s="7"/>
      <c r="AB172" s="4"/>
      <c r="AE172" s="3"/>
      <c r="AF172" s="3"/>
      <c r="AG172" s="3"/>
      <c r="AH172" s="4"/>
      <c r="AI172" s="5"/>
      <c r="AJ172" s="4"/>
      <c r="AK172" s="7"/>
      <c r="AL172" s="4"/>
    </row>
    <row r="173" spans="21:38" ht="24" customHeight="1" x14ac:dyDescent="0.25">
      <c r="U173" s="3"/>
      <c r="V173" s="3"/>
      <c r="W173" s="3"/>
      <c r="X173" s="4"/>
      <c r="Y173" s="5"/>
      <c r="Z173" s="4"/>
      <c r="AA173" s="7"/>
      <c r="AB173" s="4"/>
      <c r="AE173" s="3"/>
      <c r="AF173" s="3"/>
      <c r="AG173" s="3"/>
      <c r="AH173" s="4"/>
      <c r="AI173" s="5"/>
      <c r="AJ173" s="4"/>
      <c r="AK173" s="7"/>
      <c r="AL173" s="4"/>
    </row>
    <row r="174" spans="21:38" ht="24" customHeight="1" x14ac:dyDescent="0.25">
      <c r="U174" s="3"/>
      <c r="V174" s="3"/>
      <c r="W174" s="3"/>
      <c r="X174" s="4"/>
      <c r="Y174" s="5"/>
      <c r="Z174" s="4"/>
      <c r="AA174" s="7"/>
      <c r="AB174" s="4"/>
      <c r="AE174" s="3"/>
      <c r="AF174" s="3"/>
      <c r="AG174" s="3"/>
      <c r="AH174" s="4"/>
      <c r="AI174" s="5"/>
      <c r="AJ174" s="4"/>
      <c r="AK174" s="7"/>
      <c r="AL174" s="4"/>
    </row>
    <row r="175" spans="21:38" ht="24" customHeight="1" x14ac:dyDescent="0.25">
      <c r="U175" s="3"/>
      <c r="V175" s="3"/>
      <c r="W175" s="3"/>
      <c r="X175" s="4"/>
      <c r="Y175" s="5"/>
      <c r="Z175" s="4"/>
      <c r="AA175" s="7"/>
      <c r="AB175" s="4"/>
      <c r="AE175" s="3"/>
      <c r="AF175" s="3"/>
      <c r="AG175" s="3"/>
      <c r="AH175" s="4"/>
      <c r="AI175" s="5"/>
      <c r="AJ175" s="4"/>
      <c r="AK175" s="7"/>
      <c r="AL175" s="4"/>
    </row>
  </sheetData>
  <mergeCells count="12">
    <mergeCell ref="H48:N48"/>
    <mergeCell ref="O48:P48"/>
    <mergeCell ref="H2:P2"/>
    <mergeCell ref="H49:N49"/>
    <mergeCell ref="A1:AC1"/>
    <mergeCell ref="U2:AC2"/>
    <mergeCell ref="AS49:AY49"/>
    <mergeCell ref="AE2:AM2"/>
    <mergeCell ref="AE1:BA1"/>
    <mergeCell ref="AS2:BA2"/>
    <mergeCell ref="AS48:AY48"/>
    <mergeCell ref="AZ48:BA48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85"/>
  <sheetViews>
    <sheetView tabSelected="1" view="pageBreakPreview" zoomScale="70" zoomScaleNormal="70" zoomScaleSheetLayoutView="70" workbookViewId="0">
      <selection activeCell="B3" sqref="B3:C3"/>
    </sheetView>
  </sheetViews>
  <sheetFormatPr defaultColWidth="10.42578125" defaultRowHeight="24" customHeight="1" x14ac:dyDescent="0.25"/>
  <cols>
    <col min="1" max="1" width="16.85546875" style="20" customWidth="1"/>
    <col min="2" max="2" width="13" style="20" customWidth="1"/>
    <col min="3" max="3" width="11.85546875" style="20" customWidth="1"/>
    <col min="4" max="4" width="22.7109375" style="20" customWidth="1"/>
    <col min="5" max="5" width="26.5703125" style="20" customWidth="1"/>
    <col min="6" max="6" width="14.140625" style="20" customWidth="1"/>
    <col min="7" max="7" width="16" style="20" customWidth="1"/>
    <col min="8" max="8" width="33.140625" style="20" customWidth="1"/>
    <col min="9" max="9" width="20" style="20" customWidth="1"/>
    <col min="10" max="10" width="15.28515625" style="20" customWidth="1"/>
    <col min="11" max="11" width="19.85546875" style="20" customWidth="1"/>
    <col min="12" max="12" width="24.42578125" style="20" customWidth="1"/>
    <col min="13" max="13" width="29" style="20" customWidth="1"/>
    <col min="14" max="14" width="10.42578125" style="20" customWidth="1"/>
    <col min="15" max="16384" width="10.42578125" style="20"/>
  </cols>
  <sheetData>
    <row r="1" spans="1:14" ht="53.25" customHeight="1" x14ac:dyDescent="0.25">
      <c r="A1" s="405" t="s">
        <v>273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7"/>
    </row>
    <row r="2" spans="1:14" ht="37.5" customHeight="1" x14ac:dyDescent="0.25">
      <c r="A2" s="184" t="s">
        <v>176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4"/>
    </row>
    <row r="3" spans="1:14" ht="37.5" customHeight="1" x14ac:dyDescent="0.25">
      <c r="A3" s="296" t="s">
        <v>174</v>
      </c>
      <c r="B3" s="319"/>
      <c r="C3" s="320"/>
      <c r="D3" s="297" t="s">
        <v>175</v>
      </c>
      <c r="E3" s="422"/>
      <c r="F3" s="423"/>
      <c r="G3" s="366" t="s">
        <v>162</v>
      </c>
      <c r="H3" s="366"/>
      <c r="I3" s="366"/>
      <c r="J3" s="183" t="s">
        <v>114</v>
      </c>
      <c r="K3" s="419" t="s">
        <v>295</v>
      </c>
      <c r="L3" s="420"/>
      <c r="M3" s="421"/>
    </row>
    <row r="4" spans="1:14" ht="39.75" customHeight="1" x14ac:dyDescent="0.25">
      <c r="A4" s="335" t="s">
        <v>288</v>
      </c>
      <c r="B4" s="336"/>
      <c r="C4" s="336"/>
      <c r="D4" s="336"/>
      <c r="E4" s="235"/>
      <c r="F4" s="541"/>
      <c r="G4" s="542"/>
      <c r="H4" s="235"/>
      <c r="I4" s="543"/>
      <c r="J4" s="543"/>
      <c r="K4" s="544"/>
      <c r="L4" s="544"/>
      <c r="M4" s="275"/>
    </row>
    <row r="5" spans="1:14" ht="24" customHeight="1" x14ac:dyDescent="0.25">
      <c r="A5" s="408" t="s">
        <v>1</v>
      </c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410"/>
    </row>
    <row r="6" spans="1:14" ht="19.5" customHeight="1" x14ac:dyDescent="0.25">
      <c r="A6" s="428" t="s">
        <v>4</v>
      </c>
      <c r="B6" s="429"/>
      <c r="C6" s="430"/>
      <c r="D6" s="430"/>
      <c r="E6" s="430"/>
      <c r="F6" s="430"/>
      <c r="G6" s="430"/>
      <c r="H6" s="430"/>
      <c r="I6" s="424" t="s">
        <v>106</v>
      </c>
      <c r="J6" s="424"/>
      <c r="K6" s="424"/>
      <c r="L6" s="424"/>
      <c r="M6" s="425"/>
    </row>
    <row r="7" spans="1:14" ht="19.5" customHeight="1" x14ac:dyDescent="0.25">
      <c r="A7" s="335" t="s">
        <v>3</v>
      </c>
      <c r="B7" s="336"/>
      <c r="C7" s="416"/>
      <c r="D7" s="416"/>
      <c r="E7" s="416"/>
      <c r="F7" s="416"/>
      <c r="G7" s="416"/>
      <c r="H7" s="416"/>
      <c r="I7" s="392"/>
      <c r="J7" s="392"/>
      <c r="K7" s="392"/>
      <c r="L7" s="392"/>
      <c r="M7" s="393"/>
    </row>
    <row r="8" spans="1:14" ht="19.5" customHeight="1" x14ac:dyDescent="0.25">
      <c r="A8" s="335" t="s">
        <v>2</v>
      </c>
      <c r="B8" s="336"/>
      <c r="C8" s="417"/>
      <c r="D8" s="418"/>
      <c r="E8" s="418"/>
      <c r="F8" s="418"/>
      <c r="G8" s="418"/>
      <c r="H8" s="418"/>
      <c r="I8" s="426"/>
      <c r="J8" s="426"/>
      <c r="K8" s="426"/>
      <c r="L8" s="426"/>
      <c r="M8" s="427"/>
      <c r="N8" s="142"/>
    </row>
    <row r="9" spans="1:14" ht="24" customHeight="1" x14ac:dyDescent="0.25">
      <c r="A9" s="335" t="s">
        <v>243</v>
      </c>
      <c r="B9" s="336"/>
      <c r="C9" s="339"/>
      <c r="D9" s="339"/>
      <c r="E9" s="339"/>
      <c r="F9" s="339"/>
      <c r="G9" s="339"/>
      <c r="H9" s="339"/>
      <c r="I9" s="336"/>
      <c r="J9" s="336"/>
      <c r="K9" s="336"/>
      <c r="L9" s="336"/>
      <c r="M9" s="337"/>
    </row>
    <row r="10" spans="1:14" ht="19.5" customHeight="1" x14ac:dyDescent="0.25">
      <c r="A10" s="428" t="s">
        <v>4</v>
      </c>
      <c r="B10" s="429"/>
      <c r="C10" s="430"/>
      <c r="D10" s="430"/>
      <c r="E10" s="430"/>
      <c r="F10" s="430"/>
      <c r="G10" s="430"/>
      <c r="H10" s="430"/>
      <c r="I10" s="432" t="s">
        <v>224</v>
      </c>
      <c r="J10" s="424"/>
      <c r="K10" s="424"/>
      <c r="L10" s="424"/>
      <c r="M10" s="425"/>
    </row>
    <row r="11" spans="1:14" ht="19.5" customHeight="1" x14ac:dyDescent="0.25">
      <c r="A11" s="335" t="s">
        <v>3</v>
      </c>
      <c r="B11" s="336"/>
      <c r="C11" s="416"/>
      <c r="D11" s="416"/>
      <c r="E11" s="416"/>
      <c r="F11" s="416"/>
      <c r="G11" s="416"/>
      <c r="H11" s="416"/>
      <c r="I11" s="433"/>
      <c r="J11" s="392"/>
      <c r="K11" s="392"/>
      <c r="L11" s="392"/>
      <c r="M11" s="393"/>
    </row>
    <row r="12" spans="1:14" ht="19.5" customHeight="1" x14ac:dyDescent="0.25">
      <c r="A12" s="335" t="s">
        <v>2</v>
      </c>
      <c r="B12" s="336"/>
      <c r="C12" s="417"/>
      <c r="D12" s="418"/>
      <c r="E12" s="418"/>
      <c r="F12" s="418"/>
      <c r="G12" s="418"/>
      <c r="H12" s="418"/>
      <c r="I12" s="433"/>
      <c r="J12" s="392"/>
      <c r="K12" s="392"/>
      <c r="L12" s="392"/>
      <c r="M12" s="393"/>
    </row>
    <row r="13" spans="1:14" ht="19.5" customHeight="1" x14ac:dyDescent="0.25">
      <c r="A13" s="335" t="s">
        <v>244</v>
      </c>
      <c r="B13" s="431"/>
      <c r="C13" s="416"/>
      <c r="D13" s="416"/>
      <c r="E13" s="416"/>
      <c r="F13" s="416"/>
      <c r="G13" s="416"/>
      <c r="H13" s="416"/>
      <c r="I13" s="434"/>
      <c r="J13" s="426"/>
      <c r="K13" s="426"/>
      <c r="L13" s="426"/>
      <c r="M13" s="427"/>
    </row>
    <row r="14" spans="1:14" ht="19.5" customHeight="1" x14ac:dyDescent="0.25">
      <c r="A14" s="411" t="s">
        <v>7</v>
      </c>
      <c r="B14" s="412"/>
      <c r="C14" s="412"/>
      <c r="D14" s="412"/>
      <c r="E14" s="412"/>
      <c r="F14" s="412"/>
      <c r="G14" s="412"/>
      <c r="H14" s="412"/>
      <c r="I14" s="412"/>
      <c r="J14" s="412"/>
      <c r="K14" s="412"/>
      <c r="L14" s="412"/>
      <c r="M14" s="413"/>
    </row>
    <row r="15" spans="1:14" ht="51.75" customHeight="1" x14ac:dyDescent="0.25">
      <c r="A15" s="349"/>
      <c r="B15" s="414"/>
      <c r="C15" s="414"/>
      <c r="D15" s="414"/>
      <c r="E15" s="414"/>
      <c r="F15" s="414"/>
      <c r="G15" s="414"/>
      <c r="H15" s="414"/>
      <c r="I15" s="414"/>
      <c r="J15" s="414"/>
      <c r="K15" s="414"/>
      <c r="L15" s="414"/>
      <c r="M15" s="415"/>
    </row>
    <row r="16" spans="1:14" ht="19.5" customHeight="1" x14ac:dyDescent="0.25">
      <c r="A16" s="335" t="s">
        <v>8</v>
      </c>
      <c r="B16" s="336"/>
      <c r="C16" s="336"/>
      <c r="D16" s="336"/>
      <c r="E16" s="336"/>
      <c r="F16" s="336"/>
      <c r="G16" s="336"/>
      <c r="H16" s="336"/>
      <c r="I16" s="336"/>
      <c r="J16" s="336"/>
      <c r="K16" s="336"/>
      <c r="L16" s="336"/>
      <c r="M16" s="337"/>
    </row>
    <row r="17" spans="1:13" ht="52.5" customHeight="1" x14ac:dyDescent="0.25">
      <c r="A17" s="362"/>
      <c r="B17" s="363"/>
      <c r="C17" s="363"/>
      <c r="D17" s="363"/>
      <c r="E17" s="363"/>
      <c r="F17" s="363"/>
      <c r="G17" s="363"/>
      <c r="H17" s="363"/>
      <c r="I17" s="363"/>
      <c r="J17" s="363"/>
      <c r="K17" s="363"/>
      <c r="L17" s="363"/>
      <c r="M17" s="364"/>
    </row>
    <row r="18" spans="1:13" ht="18" customHeight="1" x14ac:dyDescent="0.25">
      <c r="A18" s="335" t="s">
        <v>9</v>
      </c>
      <c r="B18" s="336"/>
      <c r="C18" s="336"/>
      <c r="D18" s="336"/>
      <c r="E18" s="336"/>
      <c r="F18" s="336"/>
      <c r="G18" s="336"/>
      <c r="H18" s="336"/>
      <c r="I18" s="336"/>
      <c r="J18" s="336"/>
      <c r="K18" s="336"/>
      <c r="L18" s="336"/>
      <c r="M18" s="337"/>
    </row>
    <row r="19" spans="1:13" ht="46.5" customHeight="1" x14ac:dyDescent="0.25">
      <c r="A19" s="349"/>
      <c r="B19" s="350"/>
      <c r="C19" s="350"/>
      <c r="D19" s="350"/>
      <c r="E19" s="350"/>
      <c r="F19" s="350"/>
      <c r="G19" s="350"/>
      <c r="H19" s="350"/>
      <c r="I19" s="350"/>
      <c r="J19" s="350"/>
      <c r="K19" s="350"/>
      <c r="L19" s="350"/>
      <c r="M19" s="351"/>
    </row>
    <row r="20" spans="1:13" ht="16.5" customHeight="1" x14ac:dyDescent="0.25">
      <c r="A20" s="335" t="s">
        <v>10</v>
      </c>
      <c r="B20" s="336"/>
      <c r="C20" s="336"/>
      <c r="D20" s="336"/>
      <c r="E20" s="336"/>
      <c r="F20" s="336"/>
      <c r="G20" s="336"/>
      <c r="H20" s="336"/>
      <c r="I20" s="336"/>
      <c r="J20" s="336"/>
      <c r="K20" s="336"/>
      <c r="L20" s="336"/>
      <c r="M20" s="337"/>
    </row>
    <row r="21" spans="1:13" ht="52.5" customHeight="1" thickBot="1" x14ac:dyDescent="0.3">
      <c r="A21" s="346"/>
      <c r="B21" s="347"/>
      <c r="C21" s="347"/>
      <c r="D21" s="347"/>
      <c r="E21" s="347"/>
      <c r="F21" s="347"/>
      <c r="G21" s="347"/>
      <c r="H21" s="347"/>
      <c r="I21" s="347"/>
      <c r="J21" s="347"/>
      <c r="K21" s="347"/>
      <c r="L21" s="347"/>
      <c r="M21" s="348"/>
    </row>
    <row r="22" spans="1:13" ht="30" customHeight="1" thickBot="1" x14ac:dyDescent="0.3">
      <c r="A22" s="352" t="s">
        <v>276</v>
      </c>
      <c r="B22" s="353"/>
      <c r="C22" s="353"/>
      <c r="D22" s="353"/>
      <c r="E22" s="353"/>
      <c r="F22" s="353"/>
      <c r="G22" s="353"/>
      <c r="H22" s="353"/>
      <c r="I22" s="353"/>
      <c r="J22" s="353"/>
      <c r="K22" s="353"/>
      <c r="L22" s="354"/>
      <c r="M22" s="355"/>
    </row>
    <row r="23" spans="1:13" ht="72" customHeight="1" x14ac:dyDescent="0.25">
      <c r="A23" s="359" t="s">
        <v>107</v>
      </c>
      <c r="B23" s="357"/>
      <c r="C23" s="360"/>
      <c r="D23" s="361"/>
      <c r="E23" s="370" t="s">
        <v>189</v>
      </c>
      <c r="F23" s="371"/>
      <c r="G23" s="372"/>
      <c r="H23" s="373"/>
      <c r="I23" s="356" t="s">
        <v>293</v>
      </c>
      <c r="J23" s="357"/>
      <c r="K23" s="273"/>
      <c r="L23" s="366" t="s">
        <v>287</v>
      </c>
      <c r="M23" s="367"/>
    </row>
    <row r="24" spans="1:13" ht="101.25" customHeight="1" x14ac:dyDescent="0.25">
      <c r="A24" s="358" t="s">
        <v>289</v>
      </c>
      <c r="B24" s="329"/>
      <c r="C24" s="323"/>
      <c r="D24" s="324"/>
      <c r="E24" s="328" t="s">
        <v>74</v>
      </c>
      <c r="F24" s="329"/>
      <c r="G24" s="344"/>
      <c r="H24" s="345"/>
      <c r="I24" s="328" t="s">
        <v>211</v>
      </c>
      <c r="J24" s="329"/>
      <c r="K24" s="274"/>
      <c r="L24" s="368"/>
      <c r="M24" s="369"/>
    </row>
    <row r="25" spans="1:13" ht="72" customHeight="1" x14ac:dyDescent="0.25">
      <c r="A25" s="358" t="s">
        <v>208</v>
      </c>
      <c r="B25" s="329"/>
      <c r="C25" s="323"/>
      <c r="D25" s="324"/>
      <c r="E25" s="328" t="s">
        <v>290</v>
      </c>
      <c r="F25" s="329"/>
      <c r="G25" s="401"/>
      <c r="H25" s="402"/>
      <c r="I25" s="328" t="s">
        <v>292</v>
      </c>
      <c r="J25" s="329"/>
      <c r="K25" s="272"/>
      <c r="L25" s="328" t="s">
        <v>294</v>
      </c>
      <c r="M25" s="365"/>
    </row>
    <row r="26" spans="1:13" ht="103.5" customHeight="1" x14ac:dyDescent="0.25">
      <c r="A26" s="358" t="s">
        <v>71</v>
      </c>
      <c r="B26" s="329"/>
      <c r="C26" s="323"/>
      <c r="D26" s="324"/>
      <c r="E26" s="328" t="s">
        <v>105</v>
      </c>
      <c r="F26" s="329"/>
      <c r="G26" s="323"/>
      <c r="H26" s="324"/>
      <c r="I26" s="366" t="s">
        <v>291</v>
      </c>
      <c r="J26" s="366"/>
      <c r="K26" s="271"/>
      <c r="L26" s="271"/>
      <c r="M26" s="276"/>
    </row>
    <row r="27" spans="1:13" ht="87" customHeight="1" thickBot="1" x14ac:dyDescent="0.3">
      <c r="A27" s="328" t="s">
        <v>296</v>
      </c>
      <c r="B27" s="329"/>
      <c r="C27" s="323"/>
      <c r="D27" s="324"/>
      <c r="E27" s="321" t="s">
        <v>240</v>
      </c>
      <c r="F27" s="322"/>
      <c r="G27" s="325"/>
      <c r="H27" s="326"/>
      <c r="I27" s="326"/>
      <c r="J27" s="326"/>
      <c r="K27" s="326"/>
      <c r="L27" s="326"/>
      <c r="M27" s="327"/>
    </row>
    <row r="28" spans="1:13" ht="22.5" customHeight="1" thickBot="1" x14ac:dyDescent="0.3">
      <c r="A28" s="338" t="s">
        <v>14</v>
      </c>
      <c r="B28" s="339"/>
      <c r="C28" s="339"/>
      <c r="D28" s="339"/>
      <c r="E28" s="339"/>
      <c r="F28" s="339"/>
      <c r="G28" s="340"/>
      <c r="H28" s="340"/>
      <c r="I28" s="340"/>
      <c r="J28" s="340"/>
      <c r="K28" s="340"/>
      <c r="L28" s="340"/>
      <c r="M28" s="341"/>
    </row>
    <row r="29" spans="1:13" ht="72" customHeight="1" x14ac:dyDescent="0.25">
      <c r="A29" s="185" t="s">
        <v>197</v>
      </c>
      <c r="B29" s="342" t="s">
        <v>212</v>
      </c>
      <c r="C29" s="342"/>
      <c r="D29" s="342"/>
      <c r="E29" s="266" t="s">
        <v>194</v>
      </c>
      <c r="F29" s="266" t="s">
        <v>195</v>
      </c>
      <c r="G29" s="266" t="s">
        <v>196</v>
      </c>
      <c r="H29" s="266" t="s">
        <v>213</v>
      </c>
      <c r="I29" s="266" t="s">
        <v>214</v>
      </c>
      <c r="J29" s="186" t="s">
        <v>17</v>
      </c>
      <c r="K29" s="266" t="s">
        <v>21</v>
      </c>
      <c r="L29" s="342" t="s">
        <v>215</v>
      </c>
      <c r="M29" s="343"/>
    </row>
    <row r="30" spans="1:13" s="148" customFormat="1" ht="30" customHeight="1" x14ac:dyDescent="0.25">
      <c r="A30" s="143"/>
      <c r="B30" s="374"/>
      <c r="C30" s="375"/>
      <c r="D30" s="376"/>
      <c r="E30" s="144"/>
      <c r="F30" s="144"/>
      <c r="G30" s="187">
        <f>SUM(F30-E30)</f>
        <v>0</v>
      </c>
      <c r="H30" s="263"/>
      <c r="I30" s="145"/>
      <c r="J30" s="146"/>
      <c r="K30" s="147"/>
      <c r="L30" s="333"/>
      <c r="M30" s="334"/>
    </row>
    <row r="31" spans="1:13" s="148" customFormat="1" ht="30" customHeight="1" x14ac:dyDescent="0.25">
      <c r="A31" s="149"/>
      <c r="B31" s="330"/>
      <c r="C31" s="331"/>
      <c r="D31" s="332"/>
      <c r="E31" s="144"/>
      <c r="F31" s="144"/>
      <c r="G31" s="188">
        <f>SUM(F31-E31)</f>
        <v>0</v>
      </c>
      <c r="H31" s="263"/>
      <c r="I31" s="145"/>
      <c r="J31" s="146"/>
      <c r="K31" s="147"/>
      <c r="L31" s="333"/>
      <c r="M31" s="334"/>
    </row>
    <row r="32" spans="1:13" s="148" customFormat="1" ht="30" customHeight="1" x14ac:dyDescent="0.25">
      <c r="A32" s="149"/>
      <c r="B32" s="330"/>
      <c r="C32" s="331"/>
      <c r="D32" s="332"/>
      <c r="E32" s="144"/>
      <c r="F32" s="144"/>
      <c r="G32" s="188">
        <f t="shared" ref="G32:G75" si="0">SUM(F32-E32)</f>
        <v>0</v>
      </c>
      <c r="H32" s="263"/>
      <c r="I32" s="145"/>
      <c r="J32" s="146"/>
      <c r="K32" s="147"/>
      <c r="L32" s="333"/>
      <c r="M32" s="334"/>
    </row>
    <row r="33" spans="1:13" s="148" customFormat="1" ht="30" customHeight="1" x14ac:dyDescent="0.25">
      <c r="A33" s="149"/>
      <c r="B33" s="330"/>
      <c r="C33" s="331"/>
      <c r="D33" s="332"/>
      <c r="E33" s="144"/>
      <c r="F33" s="144"/>
      <c r="G33" s="188">
        <f t="shared" si="0"/>
        <v>0</v>
      </c>
      <c r="H33" s="255"/>
      <c r="I33" s="145"/>
      <c r="J33" s="146"/>
      <c r="K33" s="147"/>
      <c r="L33" s="333"/>
      <c r="M33" s="334"/>
    </row>
    <row r="34" spans="1:13" s="148" customFormat="1" ht="30" customHeight="1" x14ac:dyDescent="0.25">
      <c r="A34" s="143"/>
      <c r="B34" s="374"/>
      <c r="C34" s="375"/>
      <c r="D34" s="376"/>
      <c r="E34" s="144"/>
      <c r="F34" s="144"/>
      <c r="G34" s="188">
        <f t="shared" si="0"/>
        <v>0</v>
      </c>
      <c r="H34" s="255"/>
      <c r="I34" s="145"/>
      <c r="J34" s="146"/>
      <c r="K34" s="147"/>
      <c r="L34" s="333"/>
      <c r="M34" s="334"/>
    </row>
    <row r="35" spans="1:13" s="148" customFormat="1" ht="30" customHeight="1" x14ac:dyDescent="0.25">
      <c r="A35" s="149"/>
      <c r="B35" s="330"/>
      <c r="C35" s="331"/>
      <c r="D35" s="332"/>
      <c r="E35" s="144"/>
      <c r="F35" s="144"/>
      <c r="G35" s="188">
        <f t="shared" ref="G35:G44" si="1">SUM(F35-E35)</f>
        <v>0</v>
      </c>
      <c r="H35" s="255"/>
      <c r="I35" s="145"/>
      <c r="J35" s="146"/>
      <c r="K35" s="147"/>
      <c r="L35" s="333"/>
      <c r="M35" s="334"/>
    </row>
    <row r="36" spans="1:13" ht="30" customHeight="1" x14ac:dyDescent="0.25">
      <c r="A36" s="149"/>
      <c r="B36" s="330"/>
      <c r="C36" s="331"/>
      <c r="D36" s="332"/>
      <c r="E36" s="144"/>
      <c r="F36" s="144"/>
      <c r="G36" s="188">
        <f t="shared" si="1"/>
        <v>0</v>
      </c>
      <c r="H36" s="255"/>
      <c r="I36" s="145"/>
      <c r="J36" s="146"/>
      <c r="K36" s="147"/>
      <c r="L36" s="333"/>
      <c r="M36" s="334"/>
    </row>
    <row r="37" spans="1:13" ht="30" customHeight="1" x14ac:dyDescent="0.25">
      <c r="A37" s="149"/>
      <c r="B37" s="330"/>
      <c r="C37" s="331"/>
      <c r="D37" s="332"/>
      <c r="E37" s="144"/>
      <c r="F37" s="144"/>
      <c r="G37" s="188">
        <f t="shared" si="1"/>
        <v>0</v>
      </c>
      <c r="H37" s="255"/>
      <c r="I37" s="145"/>
      <c r="J37" s="146"/>
      <c r="K37" s="147"/>
      <c r="L37" s="333"/>
      <c r="M37" s="334"/>
    </row>
    <row r="38" spans="1:13" ht="30" customHeight="1" x14ac:dyDescent="0.25">
      <c r="A38" s="143"/>
      <c r="B38" s="374"/>
      <c r="C38" s="375"/>
      <c r="D38" s="376"/>
      <c r="E38" s="144"/>
      <c r="F38" s="144"/>
      <c r="G38" s="188">
        <f t="shared" si="1"/>
        <v>0</v>
      </c>
      <c r="H38" s="255"/>
      <c r="I38" s="145"/>
      <c r="J38" s="146"/>
      <c r="K38" s="147"/>
      <c r="L38" s="333"/>
      <c r="M38" s="334"/>
    </row>
    <row r="39" spans="1:13" ht="30" customHeight="1" x14ac:dyDescent="0.25">
      <c r="A39" s="149"/>
      <c r="B39" s="330"/>
      <c r="C39" s="331"/>
      <c r="D39" s="332"/>
      <c r="E39" s="144"/>
      <c r="F39" s="144"/>
      <c r="G39" s="188">
        <f t="shared" si="1"/>
        <v>0</v>
      </c>
      <c r="H39" s="255"/>
      <c r="I39" s="145"/>
      <c r="J39" s="146"/>
      <c r="K39" s="147"/>
      <c r="L39" s="333"/>
      <c r="M39" s="334"/>
    </row>
    <row r="40" spans="1:13" ht="30" customHeight="1" x14ac:dyDescent="0.25">
      <c r="A40" s="149"/>
      <c r="B40" s="330"/>
      <c r="C40" s="331"/>
      <c r="D40" s="332"/>
      <c r="E40" s="144"/>
      <c r="F40" s="144"/>
      <c r="G40" s="188">
        <f t="shared" si="1"/>
        <v>0</v>
      </c>
      <c r="H40" s="255"/>
      <c r="I40" s="145"/>
      <c r="J40" s="146"/>
      <c r="K40" s="147"/>
      <c r="L40" s="333"/>
      <c r="M40" s="334"/>
    </row>
    <row r="41" spans="1:13" ht="30" customHeight="1" x14ac:dyDescent="0.25">
      <c r="A41" s="149"/>
      <c r="B41" s="330"/>
      <c r="C41" s="331"/>
      <c r="D41" s="332"/>
      <c r="E41" s="144"/>
      <c r="F41" s="144"/>
      <c r="G41" s="188">
        <f t="shared" si="1"/>
        <v>0</v>
      </c>
      <c r="H41" s="255"/>
      <c r="I41" s="145"/>
      <c r="J41" s="146"/>
      <c r="K41" s="147"/>
      <c r="L41" s="333"/>
      <c r="M41" s="334"/>
    </row>
    <row r="42" spans="1:13" ht="30" customHeight="1" x14ac:dyDescent="0.25">
      <c r="A42" s="143"/>
      <c r="B42" s="374"/>
      <c r="C42" s="375"/>
      <c r="D42" s="376"/>
      <c r="E42" s="144"/>
      <c r="F42" s="144"/>
      <c r="G42" s="188">
        <f t="shared" si="1"/>
        <v>0</v>
      </c>
      <c r="H42" s="255"/>
      <c r="I42" s="145"/>
      <c r="J42" s="146"/>
      <c r="K42" s="147"/>
      <c r="L42" s="333"/>
      <c r="M42" s="334"/>
    </row>
    <row r="43" spans="1:13" ht="30" customHeight="1" x14ac:dyDescent="0.25">
      <c r="A43" s="149"/>
      <c r="B43" s="330"/>
      <c r="C43" s="331"/>
      <c r="D43" s="332"/>
      <c r="E43" s="144"/>
      <c r="F43" s="144"/>
      <c r="G43" s="188">
        <f t="shared" si="1"/>
        <v>0</v>
      </c>
      <c r="H43" s="255"/>
      <c r="I43" s="145"/>
      <c r="J43" s="146"/>
      <c r="K43" s="147"/>
      <c r="L43" s="333"/>
      <c r="M43" s="334"/>
    </row>
    <row r="44" spans="1:13" ht="30" customHeight="1" x14ac:dyDescent="0.25">
      <c r="A44" s="149"/>
      <c r="B44" s="330"/>
      <c r="C44" s="331"/>
      <c r="D44" s="332"/>
      <c r="E44" s="144"/>
      <c r="F44" s="144"/>
      <c r="G44" s="188">
        <f t="shared" si="1"/>
        <v>0</v>
      </c>
      <c r="H44" s="255"/>
      <c r="I44" s="145"/>
      <c r="J44" s="146"/>
      <c r="K44" s="147"/>
      <c r="L44" s="333"/>
      <c r="M44" s="334"/>
    </row>
    <row r="45" spans="1:13" s="148" customFormat="1" ht="30" customHeight="1" x14ac:dyDescent="0.25">
      <c r="A45" s="149"/>
      <c r="B45" s="330"/>
      <c r="C45" s="331"/>
      <c r="D45" s="332"/>
      <c r="E45" s="144"/>
      <c r="F45" s="144"/>
      <c r="G45" s="188">
        <f t="shared" si="0"/>
        <v>0</v>
      </c>
      <c r="H45" s="255"/>
      <c r="I45" s="145"/>
      <c r="J45" s="146"/>
      <c r="K45" s="147"/>
      <c r="L45" s="333"/>
      <c r="M45" s="334"/>
    </row>
    <row r="46" spans="1:13" s="148" customFormat="1" ht="30" customHeight="1" x14ac:dyDescent="0.25">
      <c r="A46" s="143"/>
      <c r="B46" s="374"/>
      <c r="C46" s="375"/>
      <c r="D46" s="376"/>
      <c r="E46" s="144"/>
      <c r="F46" s="144"/>
      <c r="G46" s="188">
        <f t="shared" si="0"/>
        <v>0</v>
      </c>
      <c r="H46" s="255"/>
      <c r="I46" s="145"/>
      <c r="J46" s="146"/>
      <c r="K46" s="147"/>
      <c r="L46" s="333"/>
      <c r="M46" s="334"/>
    </row>
    <row r="47" spans="1:13" s="148" customFormat="1" ht="30" customHeight="1" x14ac:dyDescent="0.25">
      <c r="A47" s="149"/>
      <c r="B47" s="330"/>
      <c r="C47" s="331"/>
      <c r="D47" s="332"/>
      <c r="E47" s="144"/>
      <c r="F47" s="144"/>
      <c r="G47" s="188">
        <f t="shared" si="0"/>
        <v>0</v>
      </c>
      <c r="H47" s="255"/>
      <c r="I47" s="145"/>
      <c r="J47" s="146"/>
      <c r="K47" s="147"/>
      <c r="L47" s="333"/>
      <c r="M47" s="334"/>
    </row>
    <row r="48" spans="1:13" s="148" customFormat="1" ht="30" customHeight="1" x14ac:dyDescent="0.25">
      <c r="A48" s="149"/>
      <c r="B48" s="330"/>
      <c r="C48" s="331"/>
      <c r="D48" s="332"/>
      <c r="E48" s="144"/>
      <c r="F48" s="144"/>
      <c r="G48" s="188">
        <f t="shared" si="0"/>
        <v>0</v>
      </c>
      <c r="H48" s="255"/>
      <c r="I48" s="145"/>
      <c r="J48" s="146"/>
      <c r="K48" s="147"/>
      <c r="L48" s="333"/>
      <c r="M48" s="334"/>
    </row>
    <row r="49" spans="1:13" s="148" customFormat="1" ht="30" customHeight="1" x14ac:dyDescent="0.25">
      <c r="A49" s="149"/>
      <c r="B49" s="330"/>
      <c r="C49" s="331"/>
      <c r="D49" s="332"/>
      <c r="E49" s="144"/>
      <c r="F49" s="144"/>
      <c r="G49" s="188">
        <f t="shared" si="0"/>
        <v>0</v>
      </c>
      <c r="H49" s="255"/>
      <c r="I49" s="145"/>
      <c r="J49" s="146"/>
      <c r="K49" s="147"/>
      <c r="L49" s="333"/>
      <c r="M49" s="334"/>
    </row>
    <row r="50" spans="1:13" ht="30" customHeight="1" x14ac:dyDescent="0.25">
      <c r="A50" s="149"/>
      <c r="B50" s="330"/>
      <c r="C50" s="331"/>
      <c r="D50" s="332"/>
      <c r="E50" s="144"/>
      <c r="F50" s="144"/>
      <c r="G50" s="188">
        <f t="shared" si="0"/>
        <v>0</v>
      </c>
      <c r="H50" s="255"/>
      <c r="I50" s="145"/>
      <c r="J50" s="146"/>
      <c r="K50" s="147"/>
      <c r="L50" s="333"/>
      <c r="M50" s="334"/>
    </row>
    <row r="51" spans="1:13" ht="30" customHeight="1" x14ac:dyDescent="0.25">
      <c r="A51" s="149"/>
      <c r="B51" s="330"/>
      <c r="C51" s="331"/>
      <c r="D51" s="332"/>
      <c r="E51" s="144"/>
      <c r="F51" s="144"/>
      <c r="G51" s="188">
        <f t="shared" si="0"/>
        <v>0</v>
      </c>
      <c r="H51" s="255"/>
      <c r="I51" s="145"/>
      <c r="J51" s="146"/>
      <c r="K51" s="147"/>
      <c r="L51" s="333"/>
      <c r="M51" s="334"/>
    </row>
    <row r="52" spans="1:13" ht="30" customHeight="1" x14ac:dyDescent="0.25">
      <c r="A52" s="149"/>
      <c r="B52" s="330"/>
      <c r="C52" s="331"/>
      <c r="D52" s="332"/>
      <c r="E52" s="144"/>
      <c r="F52" s="144"/>
      <c r="G52" s="188">
        <f t="shared" si="0"/>
        <v>0</v>
      </c>
      <c r="H52" s="255"/>
      <c r="I52" s="145"/>
      <c r="J52" s="146"/>
      <c r="K52" s="147"/>
      <c r="L52" s="333"/>
      <c r="M52" s="334"/>
    </row>
    <row r="53" spans="1:13" ht="30" customHeight="1" x14ac:dyDescent="0.25">
      <c r="A53" s="149"/>
      <c r="B53" s="330"/>
      <c r="C53" s="331"/>
      <c r="D53" s="332"/>
      <c r="E53" s="144"/>
      <c r="F53" s="144"/>
      <c r="G53" s="188">
        <f t="shared" si="0"/>
        <v>0</v>
      </c>
      <c r="H53" s="255"/>
      <c r="I53" s="145"/>
      <c r="J53" s="146"/>
      <c r="K53" s="147"/>
      <c r="L53" s="333"/>
      <c r="M53" s="334"/>
    </row>
    <row r="54" spans="1:13" ht="30" customHeight="1" x14ac:dyDescent="0.25">
      <c r="A54" s="149"/>
      <c r="B54" s="330"/>
      <c r="C54" s="331"/>
      <c r="D54" s="332"/>
      <c r="E54" s="144"/>
      <c r="F54" s="144"/>
      <c r="G54" s="188">
        <f t="shared" si="0"/>
        <v>0</v>
      </c>
      <c r="H54" s="255"/>
      <c r="I54" s="145"/>
      <c r="J54" s="146"/>
      <c r="K54" s="147"/>
      <c r="L54" s="333"/>
      <c r="M54" s="334"/>
    </row>
    <row r="55" spans="1:13" ht="30" customHeight="1" x14ac:dyDescent="0.25">
      <c r="A55" s="149"/>
      <c r="B55" s="330"/>
      <c r="C55" s="331"/>
      <c r="D55" s="332"/>
      <c r="E55" s="144"/>
      <c r="F55" s="144"/>
      <c r="G55" s="188">
        <f t="shared" si="0"/>
        <v>0</v>
      </c>
      <c r="H55" s="255"/>
      <c r="I55" s="145"/>
      <c r="J55" s="146"/>
      <c r="K55" s="147"/>
      <c r="L55" s="333"/>
      <c r="M55" s="334"/>
    </row>
    <row r="56" spans="1:13" ht="30" customHeight="1" x14ac:dyDescent="0.25">
      <c r="A56" s="149"/>
      <c r="B56" s="330"/>
      <c r="C56" s="331"/>
      <c r="D56" s="332"/>
      <c r="E56" s="144"/>
      <c r="F56" s="144"/>
      <c r="G56" s="188">
        <f t="shared" si="0"/>
        <v>0</v>
      </c>
      <c r="H56" s="255"/>
      <c r="I56" s="145"/>
      <c r="J56" s="146"/>
      <c r="K56" s="147"/>
      <c r="L56" s="333"/>
      <c r="M56" s="334"/>
    </row>
    <row r="57" spans="1:13" ht="30" customHeight="1" x14ac:dyDescent="0.25">
      <c r="A57" s="149"/>
      <c r="B57" s="330"/>
      <c r="C57" s="331"/>
      <c r="D57" s="332"/>
      <c r="E57" s="144"/>
      <c r="F57" s="144"/>
      <c r="G57" s="188">
        <f t="shared" si="0"/>
        <v>0</v>
      </c>
      <c r="H57" s="255"/>
      <c r="I57" s="145"/>
      <c r="J57" s="146"/>
      <c r="K57" s="147"/>
      <c r="L57" s="333"/>
      <c r="M57" s="334"/>
    </row>
    <row r="58" spans="1:13" ht="30" customHeight="1" x14ac:dyDescent="0.25">
      <c r="A58" s="149"/>
      <c r="B58" s="330"/>
      <c r="C58" s="331"/>
      <c r="D58" s="332"/>
      <c r="E58" s="144"/>
      <c r="F58" s="144"/>
      <c r="G58" s="188">
        <f t="shared" si="0"/>
        <v>0</v>
      </c>
      <c r="H58" s="255"/>
      <c r="I58" s="145"/>
      <c r="J58" s="146"/>
      <c r="K58" s="147"/>
      <c r="L58" s="333"/>
      <c r="M58" s="334"/>
    </row>
    <row r="59" spans="1:13" ht="30" customHeight="1" x14ac:dyDescent="0.25">
      <c r="A59" s="149"/>
      <c r="B59" s="330"/>
      <c r="C59" s="331"/>
      <c r="D59" s="332"/>
      <c r="E59" s="144"/>
      <c r="F59" s="144"/>
      <c r="G59" s="188">
        <f t="shared" si="0"/>
        <v>0</v>
      </c>
      <c r="H59" s="255"/>
      <c r="I59" s="145"/>
      <c r="J59" s="146"/>
      <c r="K59" s="147"/>
      <c r="L59" s="333"/>
      <c r="M59" s="334"/>
    </row>
    <row r="60" spans="1:13" ht="30" customHeight="1" x14ac:dyDescent="0.25">
      <c r="A60" s="149"/>
      <c r="B60" s="330"/>
      <c r="C60" s="331"/>
      <c r="D60" s="332"/>
      <c r="E60" s="144"/>
      <c r="F60" s="144"/>
      <c r="G60" s="188">
        <f t="shared" si="0"/>
        <v>0</v>
      </c>
      <c r="H60" s="255"/>
      <c r="I60" s="145"/>
      <c r="J60" s="146"/>
      <c r="K60" s="147"/>
      <c r="L60" s="333"/>
      <c r="M60" s="334"/>
    </row>
    <row r="61" spans="1:13" ht="30" customHeight="1" x14ac:dyDescent="0.25">
      <c r="A61" s="149"/>
      <c r="B61" s="330"/>
      <c r="C61" s="331"/>
      <c r="D61" s="332"/>
      <c r="E61" s="144"/>
      <c r="F61" s="144"/>
      <c r="G61" s="188">
        <f t="shared" si="0"/>
        <v>0</v>
      </c>
      <c r="H61" s="255"/>
      <c r="I61" s="145"/>
      <c r="J61" s="146"/>
      <c r="K61" s="147"/>
      <c r="L61" s="333"/>
      <c r="M61" s="334"/>
    </row>
    <row r="62" spans="1:13" ht="30" customHeight="1" x14ac:dyDescent="0.25">
      <c r="A62" s="149"/>
      <c r="B62" s="330"/>
      <c r="C62" s="331"/>
      <c r="D62" s="332"/>
      <c r="E62" s="144"/>
      <c r="F62" s="144"/>
      <c r="G62" s="188">
        <f t="shared" si="0"/>
        <v>0</v>
      </c>
      <c r="H62" s="255"/>
      <c r="I62" s="145"/>
      <c r="J62" s="146"/>
      <c r="K62" s="147"/>
      <c r="L62" s="333"/>
      <c r="M62" s="334"/>
    </row>
    <row r="63" spans="1:13" ht="30" customHeight="1" x14ac:dyDescent="0.25">
      <c r="A63" s="149"/>
      <c r="B63" s="330"/>
      <c r="C63" s="331"/>
      <c r="D63" s="332"/>
      <c r="E63" s="144"/>
      <c r="F63" s="144"/>
      <c r="G63" s="188">
        <f t="shared" si="0"/>
        <v>0</v>
      </c>
      <c r="H63" s="255"/>
      <c r="I63" s="145"/>
      <c r="J63" s="146"/>
      <c r="K63" s="147"/>
      <c r="L63" s="333"/>
      <c r="M63" s="334"/>
    </row>
    <row r="64" spans="1:13" ht="30" customHeight="1" x14ac:dyDescent="0.25">
      <c r="A64" s="149"/>
      <c r="B64" s="330"/>
      <c r="C64" s="331"/>
      <c r="D64" s="332"/>
      <c r="E64" s="144"/>
      <c r="F64" s="144"/>
      <c r="G64" s="188">
        <f t="shared" ref="G64:G68" si="2">SUM(F64-E64)</f>
        <v>0</v>
      </c>
      <c r="H64" s="255"/>
      <c r="I64" s="145"/>
      <c r="J64" s="146"/>
      <c r="K64" s="147"/>
      <c r="L64" s="333"/>
      <c r="M64" s="334"/>
    </row>
    <row r="65" spans="1:13" ht="30" customHeight="1" x14ac:dyDescent="0.25">
      <c r="A65" s="149"/>
      <c r="B65" s="330"/>
      <c r="C65" s="331"/>
      <c r="D65" s="332"/>
      <c r="E65" s="144"/>
      <c r="F65" s="144"/>
      <c r="G65" s="188">
        <f t="shared" si="2"/>
        <v>0</v>
      </c>
      <c r="H65" s="255"/>
      <c r="I65" s="145"/>
      <c r="J65" s="146"/>
      <c r="K65" s="147"/>
      <c r="L65" s="333"/>
      <c r="M65" s="334"/>
    </row>
    <row r="66" spans="1:13" ht="30" customHeight="1" x14ac:dyDescent="0.25">
      <c r="A66" s="149"/>
      <c r="B66" s="330"/>
      <c r="C66" s="331"/>
      <c r="D66" s="332"/>
      <c r="E66" s="144"/>
      <c r="F66" s="144"/>
      <c r="G66" s="188">
        <f t="shared" si="2"/>
        <v>0</v>
      </c>
      <c r="H66" s="255"/>
      <c r="I66" s="145"/>
      <c r="J66" s="146"/>
      <c r="K66" s="147"/>
      <c r="L66" s="333"/>
      <c r="M66" s="334"/>
    </row>
    <row r="67" spans="1:13" ht="30" customHeight="1" x14ac:dyDescent="0.25">
      <c r="A67" s="149"/>
      <c r="B67" s="330"/>
      <c r="C67" s="331"/>
      <c r="D67" s="332"/>
      <c r="E67" s="144"/>
      <c r="F67" s="144"/>
      <c r="G67" s="188">
        <f t="shared" si="2"/>
        <v>0</v>
      </c>
      <c r="H67" s="255"/>
      <c r="I67" s="145"/>
      <c r="J67" s="146"/>
      <c r="K67" s="147"/>
      <c r="L67" s="333"/>
      <c r="M67" s="334"/>
    </row>
    <row r="68" spans="1:13" ht="30" customHeight="1" x14ac:dyDescent="0.25">
      <c r="A68" s="149"/>
      <c r="B68" s="330"/>
      <c r="C68" s="331"/>
      <c r="D68" s="332"/>
      <c r="E68" s="144"/>
      <c r="F68" s="144"/>
      <c r="G68" s="188">
        <f t="shared" si="2"/>
        <v>0</v>
      </c>
      <c r="H68" s="255"/>
      <c r="I68" s="145"/>
      <c r="J68" s="146"/>
      <c r="K68" s="147"/>
      <c r="L68" s="333"/>
      <c r="M68" s="334"/>
    </row>
    <row r="69" spans="1:13" ht="30" customHeight="1" x14ac:dyDescent="0.25">
      <c r="A69" s="149"/>
      <c r="B69" s="330"/>
      <c r="C69" s="331"/>
      <c r="D69" s="332"/>
      <c r="E69" s="144"/>
      <c r="F69" s="144"/>
      <c r="G69" s="188">
        <f t="shared" si="0"/>
        <v>0</v>
      </c>
      <c r="H69" s="255"/>
      <c r="I69" s="145"/>
      <c r="J69" s="146"/>
      <c r="K69" s="147"/>
      <c r="L69" s="333"/>
      <c r="M69" s="334"/>
    </row>
    <row r="70" spans="1:13" ht="30" customHeight="1" x14ac:dyDescent="0.25">
      <c r="A70" s="149"/>
      <c r="B70" s="330"/>
      <c r="C70" s="331"/>
      <c r="D70" s="332"/>
      <c r="E70" s="144"/>
      <c r="F70" s="144"/>
      <c r="G70" s="188">
        <f t="shared" si="0"/>
        <v>0</v>
      </c>
      <c r="H70" s="255"/>
      <c r="I70" s="145"/>
      <c r="J70" s="146"/>
      <c r="K70" s="147"/>
      <c r="L70" s="333"/>
      <c r="M70" s="334"/>
    </row>
    <row r="71" spans="1:13" ht="30" customHeight="1" x14ac:dyDescent="0.25">
      <c r="A71" s="149"/>
      <c r="B71" s="330"/>
      <c r="C71" s="331"/>
      <c r="D71" s="332"/>
      <c r="E71" s="144"/>
      <c r="F71" s="144"/>
      <c r="G71" s="188">
        <f t="shared" si="0"/>
        <v>0</v>
      </c>
      <c r="H71" s="255"/>
      <c r="I71" s="145"/>
      <c r="J71" s="146"/>
      <c r="K71" s="147"/>
      <c r="L71" s="333"/>
      <c r="M71" s="334"/>
    </row>
    <row r="72" spans="1:13" ht="30" customHeight="1" x14ac:dyDescent="0.25">
      <c r="A72" s="149"/>
      <c r="B72" s="330"/>
      <c r="C72" s="331"/>
      <c r="D72" s="332"/>
      <c r="E72" s="144"/>
      <c r="F72" s="144"/>
      <c r="G72" s="188">
        <f t="shared" si="0"/>
        <v>0</v>
      </c>
      <c r="H72" s="255"/>
      <c r="I72" s="145"/>
      <c r="J72" s="146"/>
      <c r="K72" s="147"/>
      <c r="L72" s="333"/>
      <c r="M72" s="334"/>
    </row>
    <row r="73" spans="1:13" ht="30" customHeight="1" x14ac:dyDescent="0.25">
      <c r="A73" s="149"/>
      <c r="B73" s="330"/>
      <c r="C73" s="331"/>
      <c r="D73" s="332"/>
      <c r="E73" s="144"/>
      <c r="F73" s="144"/>
      <c r="G73" s="188">
        <f t="shared" si="0"/>
        <v>0</v>
      </c>
      <c r="H73" s="255"/>
      <c r="I73" s="145"/>
      <c r="J73" s="146"/>
      <c r="K73" s="147"/>
      <c r="L73" s="333"/>
      <c r="M73" s="334"/>
    </row>
    <row r="74" spans="1:13" ht="30" customHeight="1" x14ac:dyDescent="0.25">
      <c r="A74" s="149"/>
      <c r="B74" s="330"/>
      <c r="C74" s="331"/>
      <c r="D74" s="332"/>
      <c r="E74" s="144"/>
      <c r="F74" s="144"/>
      <c r="G74" s="188">
        <f t="shared" si="0"/>
        <v>0</v>
      </c>
      <c r="H74" s="255"/>
      <c r="I74" s="145"/>
      <c r="J74" s="146"/>
      <c r="K74" s="147"/>
      <c r="L74" s="333"/>
      <c r="M74" s="334"/>
    </row>
    <row r="75" spans="1:13" ht="30" customHeight="1" thickBot="1" x14ac:dyDescent="0.3">
      <c r="A75" s="150"/>
      <c r="B75" s="526"/>
      <c r="C75" s="527"/>
      <c r="D75" s="528"/>
      <c r="E75" s="151"/>
      <c r="F75" s="151"/>
      <c r="G75" s="189">
        <f t="shared" si="0"/>
        <v>0</v>
      </c>
      <c r="H75" s="260"/>
      <c r="I75" s="152"/>
      <c r="J75" s="146"/>
      <c r="K75" s="153"/>
      <c r="L75" s="333"/>
      <c r="M75" s="334"/>
    </row>
    <row r="76" spans="1:13" ht="30" customHeight="1" x14ac:dyDescent="0.25">
      <c r="A76" s="555" t="s">
        <v>201</v>
      </c>
      <c r="B76" s="556"/>
      <c r="C76" s="557"/>
      <c r="D76" s="545"/>
      <c r="E76" s="546"/>
      <c r="F76" s="546"/>
      <c r="G76" s="546"/>
      <c r="H76" s="547"/>
      <c r="I76" s="551" t="s">
        <v>204</v>
      </c>
      <c r="J76" s="552"/>
      <c r="K76" s="519" t="s">
        <v>206</v>
      </c>
      <c r="L76" s="520"/>
      <c r="M76" s="521"/>
    </row>
    <row r="77" spans="1:13" ht="98.25" customHeight="1" thickBot="1" x14ac:dyDescent="0.3">
      <c r="A77" s="558"/>
      <c r="B77" s="559"/>
      <c r="C77" s="560"/>
      <c r="D77" s="548"/>
      <c r="E77" s="549"/>
      <c r="F77" s="549"/>
      <c r="G77" s="549"/>
      <c r="H77" s="550"/>
      <c r="I77" s="553"/>
      <c r="J77" s="554"/>
      <c r="K77" s="522"/>
      <c r="L77" s="523"/>
      <c r="M77" s="524"/>
    </row>
    <row r="78" spans="1:13" ht="92.25" customHeight="1" x14ac:dyDescent="0.25">
      <c r="A78" s="388" t="s">
        <v>186</v>
      </c>
      <c r="B78" s="389"/>
      <c r="C78" s="389"/>
      <c r="D78" s="389"/>
      <c r="E78" s="389"/>
      <c r="F78" s="389"/>
      <c r="G78" s="389"/>
      <c r="H78" s="277" t="s">
        <v>52</v>
      </c>
      <c r="I78" s="19">
        <v>0</v>
      </c>
      <c r="J78" s="278" t="s">
        <v>108</v>
      </c>
      <c r="K78" s="535"/>
      <c r="L78" s="535"/>
      <c r="M78" s="536"/>
    </row>
    <row r="79" spans="1:13" ht="42.75" customHeight="1" x14ac:dyDescent="0.25">
      <c r="A79" s="358" t="s">
        <v>134</v>
      </c>
      <c r="B79" s="529"/>
      <c r="C79" s="529"/>
      <c r="D79" s="529"/>
      <c r="E79" s="529"/>
      <c r="F79" s="329"/>
      <c r="G79" s="530"/>
      <c r="H79" s="531"/>
      <c r="I79" s="531"/>
      <c r="J79" s="531"/>
      <c r="K79" s="531"/>
      <c r="L79" s="531"/>
      <c r="M79" s="532"/>
    </row>
    <row r="80" spans="1:13" ht="42.75" customHeight="1" x14ac:dyDescent="0.25">
      <c r="A80" s="358" t="s">
        <v>216</v>
      </c>
      <c r="B80" s="529"/>
      <c r="C80" s="529"/>
      <c r="D80" s="529"/>
      <c r="E80" s="529"/>
      <c r="F80" s="329"/>
      <c r="G80" s="530"/>
      <c r="H80" s="531"/>
      <c r="I80" s="531"/>
      <c r="J80" s="531"/>
      <c r="K80" s="531"/>
      <c r="L80" s="531"/>
      <c r="M80" s="532"/>
    </row>
    <row r="81" spans="1:13" ht="56.25" customHeight="1" thickBot="1" x14ac:dyDescent="0.3">
      <c r="A81" s="537" t="s">
        <v>151</v>
      </c>
      <c r="B81" s="424"/>
      <c r="C81" s="424"/>
      <c r="D81" s="424"/>
      <c r="E81" s="424"/>
      <c r="F81" s="538"/>
      <c r="G81" s="528"/>
      <c r="H81" s="384"/>
      <c r="I81" s="384"/>
      <c r="J81" s="384"/>
      <c r="K81" s="384"/>
      <c r="L81" s="384"/>
      <c r="M81" s="385"/>
    </row>
    <row r="82" spans="1:13" ht="83.25" customHeight="1" thickBot="1" x14ac:dyDescent="0.3">
      <c r="A82" s="525" t="s">
        <v>246</v>
      </c>
      <c r="B82" s="397"/>
      <c r="C82" s="397"/>
      <c r="D82" s="397"/>
      <c r="E82" s="397"/>
      <c r="F82" s="397"/>
      <c r="G82" s="397"/>
      <c r="H82" s="397"/>
      <c r="I82" s="397"/>
      <c r="J82" s="397"/>
      <c r="K82" s="397"/>
      <c r="L82" s="397"/>
      <c r="M82" s="453"/>
    </row>
    <row r="83" spans="1:13" ht="15.75" x14ac:dyDescent="0.25">
      <c r="A83" s="435" t="s">
        <v>39</v>
      </c>
      <c r="B83" s="340"/>
      <c r="C83" s="340"/>
      <c r="D83" s="340"/>
      <c r="E83" s="340"/>
      <c r="F83" s="340"/>
      <c r="G83" s="340"/>
      <c r="H83" s="340"/>
      <c r="I83" s="340"/>
      <c r="J83" s="340"/>
      <c r="K83" s="340"/>
      <c r="L83" s="340"/>
      <c r="M83" s="341"/>
    </row>
    <row r="84" spans="1:13" ht="16.5" thickBot="1" x14ac:dyDescent="0.3">
      <c r="A84" s="438"/>
      <c r="B84" s="439"/>
      <c r="C84" s="439"/>
      <c r="D84" s="439"/>
      <c r="E84" s="439"/>
      <c r="F84" s="439"/>
      <c r="G84" s="439"/>
      <c r="H84" s="439"/>
      <c r="I84" s="439"/>
      <c r="J84" s="439"/>
      <c r="K84" s="439"/>
      <c r="L84" s="439"/>
      <c r="M84" s="440"/>
    </row>
    <row r="85" spans="1:13" ht="37.5" customHeight="1" x14ac:dyDescent="0.25">
      <c r="A85" s="388" t="s">
        <v>225</v>
      </c>
      <c r="B85" s="389"/>
      <c r="C85" s="389"/>
      <c r="D85" s="185" t="s">
        <v>32</v>
      </c>
      <c r="E85" s="265" t="s">
        <v>29</v>
      </c>
      <c r="F85" s="186" t="s">
        <v>28</v>
      </c>
      <c r="G85" s="190" t="s">
        <v>31</v>
      </c>
      <c r="H85" s="533" t="s">
        <v>8</v>
      </c>
      <c r="I85" s="534"/>
      <c r="J85" s="534"/>
      <c r="K85" s="534"/>
      <c r="L85" s="534"/>
      <c r="M85" s="495"/>
    </row>
    <row r="86" spans="1:13" ht="103.5" customHeight="1" x14ac:dyDescent="0.25">
      <c r="A86" s="391"/>
      <c r="B86" s="392"/>
      <c r="C86" s="392"/>
      <c r="D86" s="248" t="s">
        <v>218</v>
      </c>
      <c r="E86" s="191">
        <v>100</v>
      </c>
      <c r="F86" s="154"/>
      <c r="G86" s="193">
        <f>SUM(F86*E86)</f>
        <v>0</v>
      </c>
      <c r="H86" s="333"/>
      <c r="I86" s="333"/>
      <c r="J86" s="333"/>
      <c r="K86" s="333"/>
      <c r="L86" s="333"/>
      <c r="M86" s="334"/>
    </row>
    <row r="87" spans="1:13" ht="75.75" customHeight="1" x14ac:dyDescent="0.25">
      <c r="A87" s="391"/>
      <c r="B87" s="392"/>
      <c r="C87" s="392"/>
      <c r="D87" s="248" t="s">
        <v>33</v>
      </c>
      <c r="E87" s="191">
        <v>0.75</v>
      </c>
      <c r="F87" s="258"/>
      <c r="G87" s="193">
        <f>SUM(F87*E87)</f>
        <v>0</v>
      </c>
      <c r="H87" s="333"/>
      <c r="I87" s="333"/>
      <c r="J87" s="333"/>
      <c r="K87" s="333"/>
      <c r="L87" s="333"/>
      <c r="M87" s="334"/>
    </row>
    <row r="88" spans="1:13" ht="72" customHeight="1" x14ac:dyDescent="0.25">
      <c r="A88" s="391"/>
      <c r="B88" s="392"/>
      <c r="C88" s="392"/>
      <c r="D88" s="248" t="s">
        <v>207</v>
      </c>
      <c r="E88" s="155"/>
      <c r="F88" s="258"/>
      <c r="G88" s="193">
        <f>SUM(F88*E88)</f>
        <v>0</v>
      </c>
      <c r="H88" s="333"/>
      <c r="I88" s="333"/>
      <c r="J88" s="333"/>
      <c r="K88" s="333"/>
      <c r="L88" s="333"/>
      <c r="M88" s="334"/>
    </row>
    <row r="89" spans="1:13" ht="66" customHeight="1" x14ac:dyDescent="0.25">
      <c r="A89" s="391"/>
      <c r="B89" s="392"/>
      <c r="C89" s="392"/>
      <c r="D89" s="248" t="s">
        <v>27</v>
      </c>
      <c r="E89" s="156"/>
      <c r="F89" s="258"/>
      <c r="G89" s="193">
        <f>SUM(F89*E89 )</f>
        <v>0</v>
      </c>
      <c r="H89" s="333"/>
      <c r="I89" s="333"/>
      <c r="J89" s="333"/>
      <c r="K89" s="333"/>
      <c r="L89" s="333"/>
      <c r="M89" s="334"/>
    </row>
    <row r="90" spans="1:13" ht="66" customHeight="1" x14ac:dyDescent="0.25">
      <c r="A90" s="391"/>
      <c r="B90" s="392"/>
      <c r="C90" s="392"/>
      <c r="D90" s="248" t="s">
        <v>30</v>
      </c>
      <c r="E90" s="191">
        <v>200</v>
      </c>
      <c r="F90" s="258"/>
      <c r="G90" s="193">
        <f>SUM(F90*E90)</f>
        <v>0</v>
      </c>
      <c r="H90" s="333"/>
      <c r="I90" s="333"/>
      <c r="J90" s="333"/>
      <c r="K90" s="333"/>
      <c r="L90" s="333"/>
      <c r="M90" s="334"/>
    </row>
    <row r="91" spans="1:13" ht="77.25" customHeight="1" thickBot="1" x14ac:dyDescent="0.3">
      <c r="A91" s="472"/>
      <c r="B91" s="473"/>
      <c r="C91" s="473"/>
      <c r="D91" s="249" t="s">
        <v>54</v>
      </c>
      <c r="E91" s="192">
        <v>50</v>
      </c>
      <c r="F91" s="157"/>
      <c r="G91" s="194">
        <f>SUM(F91*E91)</f>
        <v>0</v>
      </c>
      <c r="H91" s="539"/>
      <c r="I91" s="539"/>
      <c r="J91" s="539"/>
      <c r="K91" s="539"/>
      <c r="L91" s="539"/>
      <c r="M91" s="540"/>
    </row>
    <row r="92" spans="1:13" ht="21" customHeight="1" thickBot="1" x14ac:dyDescent="0.3">
      <c r="A92" s="446" t="s">
        <v>35</v>
      </c>
      <c r="B92" s="447"/>
      <c r="C92" s="447"/>
      <c r="D92" s="448"/>
      <c r="E92" s="448"/>
      <c r="F92" s="448"/>
      <c r="G92" s="448"/>
      <c r="H92" s="448"/>
      <c r="I92" s="448"/>
      <c r="J92" s="448"/>
      <c r="K92" s="448"/>
      <c r="L92" s="568"/>
      <c r="M92" s="247">
        <f>SUM(G86:G91)</f>
        <v>0</v>
      </c>
    </row>
    <row r="93" spans="1:13" ht="2.25" customHeight="1" x14ac:dyDescent="0.25">
      <c r="A93" s="435" t="s">
        <v>181</v>
      </c>
      <c r="B93" s="436"/>
      <c r="C93" s="436"/>
      <c r="D93" s="436"/>
      <c r="E93" s="436"/>
      <c r="F93" s="436"/>
      <c r="G93" s="436"/>
      <c r="H93" s="436"/>
      <c r="I93" s="436"/>
      <c r="J93" s="436"/>
      <c r="K93" s="436"/>
      <c r="L93" s="436"/>
      <c r="M93" s="437"/>
    </row>
    <row r="94" spans="1:13" ht="23.25" customHeight="1" thickBot="1" x14ac:dyDescent="0.3">
      <c r="A94" s="569"/>
      <c r="B94" s="570"/>
      <c r="C94" s="570"/>
      <c r="D94" s="570"/>
      <c r="E94" s="570"/>
      <c r="F94" s="570"/>
      <c r="G94" s="570"/>
      <c r="H94" s="570"/>
      <c r="I94" s="570"/>
      <c r="J94" s="570"/>
      <c r="K94" s="570"/>
      <c r="L94" s="570"/>
      <c r="M94" s="571"/>
    </row>
    <row r="95" spans="1:13" ht="33.75" customHeight="1" thickBot="1" x14ac:dyDescent="0.3">
      <c r="A95" s="388" t="s">
        <v>226</v>
      </c>
      <c r="B95" s="389"/>
      <c r="C95" s="390"/>
      <c r="D95" s="441" t="s">
        <v>36</v>
      </c>
      <c r="E95" s="442"/>
      <c r="F95" s="442"/>
      <c r="G95" s="442"/>
      <c r="H95" s="442"/>
      <c r="I95" s="442"/>
      <c r="J95" s="455"/>
      <c r="K95" s="198" t="s">
        <v>38</v>
      </c>
      <c r="L95" s="198" t="s">
        <v>37</v>
      </c>
      <c r="M95" s="198" t="s">
        <v>31</v>
      </c>
    </row>
    <row r="96" spans="1:13" ht="30.75" customHeight="1" x14ac:dyDescent="0.25">
      <c r="A96" s="391"/>
      <c r="B96" s="392"/>
      <c r="C96" s="393"/>
      <c r="D96" s="561"/>
      <c r="E96" s="562"/>
      <c r="F96" s="562"/>
      <c r="G96" s="562"/>
      <c r="H96" s="562"/>
      <c r="I96" s="562"/>
      <c r="J96" s="562"/>
      <c r="K96" s="158">
        <v>0</v>
      </c>
      <c r="L96" s="159"/>
      <c r="M96" s="195">
        <f t="shared" ref="M96:M104" si="3">SUM(L96*K96)</f>
        <v>0</v>
      </c>
    </row>
    <row r="97" spans="1:14" ht="30.75" customHeight="1" x14ac:dyDescent="0.25">
      <c r="A97" s="391"/>
      <c r="B97" s="392"/>
      <c r="C97" s="393"/>
      <c r="D97" s="530"/>
      <c r="E97" s="531"/>
      <c r="F97" s="531"/>
      <c r="G97" s="531"/>
      <c r="H97" s="531"/>
      <c r="I97" s="531"/>
      <c r="J97" s="531"/>
      <c r="K97" s="158">
        <v>0</v>
      </c>
      <c r="L97" s="256"/>
      <c r="M97" s="196">
        <f t="shared" si="3"/>
        <v>0</v>
      </c>
    </row>
    <row r="98" spans="1:14" ht="30.75" customHeight="1" x14ac:dyDescent="0.25">
      <c r="A98" s="391"/>
      <c r="B98" s="392"/>
      <c r="C98" s="393"/>
      <c r="D98" s="331"/>
      <c r="E98" s="331"/>
      <c r="F98" s="331"/>
      <c r="G98" s="331"/>
      <c r="H98" s="331"/>
      <c r="I98" s="331"/>
      <c r="J98" s="332"/>
      <c r="K98" s="158">
        <v>0</v>
      </c>
      <c r="L98" s="159"/>
      <c r="M98" s="196">
        <f t="shared" si="3"/>
        <v>0</v>
      </c>
    </row>
    <row r="99" spans="1:14" ht="30.75" customHeight="1" x14ac:dyDescent="0.25">
      <c r="A99" s="391"/>
      <c r="B99" s="392"/>
      <c r="C99" s="393"/>
      <c r="D99" s="332"/>
      <c r="E99" s="333"/>
      <c r="F99" s="333"/>
      <c r="G99" s="333"/>
      <c r="H99" s="333"/>
      <c r="I99" s="333"/>
      <c r="J99" s="333"/>
      <c r="K99" s="158">
        <v>0</v>
      </c>
      <c r="L99" s="256"/>
      <c r="M99" s="196">
        <f t="shared" si="3"/>
        <v>0</v>
      </c>
    </row>
    <row r="100" spans="1:14" ht="30.75" customHeight="1" x14ac:dyDescent="0.25">
      <c r="A100" s="391"/>
      <c r="B100" s="392"/>
      <c r="C100" s="393"/>
      <c r="D100" s="332"/>
      <c r="E100" s="333"/>
      <c r="F100" s="333"/>
      <c r="G100" s="333"/>
      <c r="H100" s="333"/>
      <c r="I100" s="333"/>
      <c r="J100" s="333"/>
      <c r="K100" s="158">
        <v>0</v>
      </c>
      <c r="L100" s="256"/>
      <c r="M100" s="196">
        <f t="shared" si="3"/>
        <v>0</v>
      </c>
    </row>
    <row r="101" spans="1:14" ht="30.75" customHeight="1" x14ac:dyDescent="0.25">
      <c r="A101" s="391"/>
      <c r="B101" s="392"/>
      <c r="C101" s="393"/>
      <c r="D101" s="332"/>
      <c r="E101" s="333"/>
      <c r="F101" s="333"/>
      <c r="G101" s="333"/>
      <c r="H101" s="333"/>
      <c r="I101" s="333"/>
      <c r="J101" s="333"/>
      <c r="K101" s="158">
        <v>0</v>
      </c>
      <c r="L101" s="256"/>
      <c r="M101" s="196">
        <f t="shared" si="3"/>
        <v>0</v>
      </c>
    </row>
    <row r="102" spans="1:14" ht="30.75" customHeight="1" x14ac:dyDescent="0.25">
      <c r="A102" s="391"/>
      <c r="B102" s="392"/>
      <c r="C102" s="393"/>
      <c r="D102" s="332"/>
      <c r="E102" s="333"/>
      <c r="F102" s="333"/>
      <c r="G102" s="333"/>
      <c r="H102" s="333"/>
      <c r="I102" s="333"/>
      <c r="J102" s="333"/>
      <c r="K102" s="158">
        <v>0</v>
      </c>
      <c r="L102" s="256"/>
      <c r="M102" s="196">
        <f t="shared" si="3"/>
        <v>0</v>
      </c>
    </row>
    <row r="103" spans="1:14" ht="30.75" customHeight="1" thickBot="1" x14ac:dyDescent="0.3">
      <c r="A103" s="391"/>
      <c r="B103" s="392"/>
      <c r="C103" s="393"/>
      <c r="D103" s="528"/>
      <c r="E103" s="384"/>
      <c r="F103" s="384"/>
      <c r="G103" s="384"/>
      <c r="H103" s="384"/>
      <c r="I103" s="384"/>
      <c r="J103" s="384"/>
      <c r="K103" s="160">
        <v>0</v>
      </c>
      <c r="L103" s="161"/>
      <c r="M103" s="197">
        <f t="shared" si="3"/>
        <v>0</v>
      </c>
    </row>
    <row r="104" spans="1:14" ht="33" customHeight="1" thickBot="1" x14ac:dyDescent="0.3">
      <c r="A104" s="391"/>
      <c r="B104" s="392"/>
      <c r="C104" s="393"/>
      <c r="D104" s="202" t="s">
        <v>198</v>
      </c>
      <c r="E104" s="203" t="s">
        <v>199</v>
      </c>
      <c r="F104" s="572"/>
      <c r="G104" s="572"/>
      <c r="H104" s="204" t="s">
        <v>200</v>
      </c>
      <c r="I104" s="379" t="s">
        <v>179</v>
      </c>
      <c r="J104" s="380"/>
      <c r="K104" s="205">
        <v>0</v>
      </c>
      <c r="L104" s="206"/>
      <c r="M104" s="246">
        <f t="shared" si="3"/>
        <v>0</v>
      </c>
    </row>
    <row r="105" spans="1:14" ht="36.75" customHeight="1" x14ac:dyDescent="0.25">
      <c r="A105" s="391"/>
      <c r="B105" s="392"/>
      <c r="C105" s="393"/>
      <c r="D105" s="199" t="s">
        <v>185</v>
      </c>
      <c r="E105" s="563"/>
      <c r="F105" s="564"/>
      <c r="G105" s="564"/>
      <c r="H105" s="564"/>
      <c r="I105" s="564"/>
      <c r="J105" s="564"/>
      <c r="K105" s="564"/>
      <c r="L105" s="564"/>
      <c r="M105" s="565"/>
    </row>
    <row r="106" spans="1:14" ht="30.75" customHeight="1" x14ac:dyDescent="0.25">
      <c r="A106" s="391"/>
      <c r="B106" s="392"/>
      <c r="C106" s="393"/>
      <c r="D106" s="566" t="s">
        <v>183</v>
      </c>
      <c r="E106" s="567"/>
      <c r="F106" s="330"/>
      <c r="G106" s="332"/>
      <c r="H106" s="183" t="s">
        <v>178</v>
      </c>
      <c r="I106" s="162" t="s">
        <v>245</v>
      </c>
      <c r="J106" s="279" t="s">
        <v>187</v>
      </c>
      <c r="K106" s="144">
        <v>0</v>
      </c>
      <c r="L106" s="279" t="s">
        <v>188</v>
      </c>
      <c r="M106" s="163">
        <v>0</v>
      </c>
    </row>
    <row r="107" spans="1:14" ht="30.75" customHeight="1" thickBot="1" x14ac:dyDescent="0.3">
      <c r="A107" s="472"/>
      <c r="B107" s="473"/>
      <c r="C107" s="474"/>
      <c r="D107" s="566" t="s">
        <v>184</v>
      </c>
      <c r="E107" s="567"/>
      <c r="F107" s="377"/>
      <c r="G107" s="378"/>
      <c r="H107" s="183" t="s">
        <v>178</v>
      </c>
      <c r="I107" s="164" t="s">
        <v>245</v>
      </c>
      <c r="J107" s="280" t="s">
        <v>187</v>
      </c>
      <c r="K107" s="144">
        <v>0</v>
      </c>
      <c r="L107" s="279" t="s">
        <v>188</v>
      </c>
      <c r="M107" s="165">
        <v>0</v>
      </c>
    </row>
    <row r="108" spans="1:14" ht="31.5" customHeight="1" thickBot="1" x14ac:dyDescent="0.3">
      <c r="A108" s="446" t="s">
        <v>35</v>
      </c>
      <c r="B108" s="447"/>
      <c r="C108" s="447"/>
      <c r="D108" s="447"/>
      <c r="E108" s="447"/>
      <c r="F108" s="447"/>
      <c r="G108" s="447"/>
      <c r="H108" s="447"/>
      <c r="I108" s="447"/>
      <c r="J108" s="448"/>
      <c r="K108" s="447"/>
      <c r="L108" s="449"/>
      <c r="M108" s="244">
        <f>SUM(M96:M104)</f>
        <v>0</v>
      </c>
    </row>
    <row r="109" spans="1:14" ht="62.25" customHeight="1" thickBot="1" x14ac:dyDescent="0.3">
      <c r="A109" s="396" t="s">
        <v>75</v>
      </c>
      <c r="B109" s="397"/>
      <c r="C109" s="397"/>
      <c r="D109" s="453"/>
      <c r="E109" s="450"/>
      <c r="F109" s="451"/>
      <c r="G109" s="451"/>
      <c r="H109" s="451"/>
      <c r="I109" s="451"/>
      <c r="J109" s="451"/>
      <c r="K109" s="451"/>
      <c r="L109" s="451"/>
      <c r="M109" s="452"/>
      <c r="N109" s="166"/>
    </row>
    <row r="110" spans="1:14" ht="24" customHeight="1" thickBot="1" x14ac:dyDescent="0.3">
      <c r="A110" s="435" t="s">
        <v>40</v>
      </c>
      <c r="B110" s="436"/>
      <c r="C110" s="436"/>
      <c r="D110" s="436"/>
      <c r="E110" s="436"/>
      <c r="F110" s="436"/>
      <c r="G110" s="436"/>
      <c r="H110" s="436"/>
      <c r="I110" s="436"/>
      <c r="J110" s="436"/>
      <c r="K110" s="436"/>
      <c r="L110" s="436"/>
      <c r="M110" s="437"/>
    </row>
    <row r="111" spans="1:14" ht="32.25" customHeight="1" thickBot="1" x14ac:dyDescent="0.3">
      <c r="A111" s="388" t="s">
        <v>227</v>
      </c>
      <c r="B111" s="389"/>
      <c r="C111" s="389"/>
      <c r="D111" s="454" t="s">
        <v>36</v>
      </c>
      <c r="E111" s="442"/>
      <c r="F111" s="442"/>
      <c r="G111" s="442"/>
      <c r="H111" s="442"/>
      <c r="I111" s="442"/>
      <c r="J111" s="455"/>
      <c r="K111" s="261" t="s">
        <v>41</v>
      </c>
      <c r="L111" s="386" t="s">
        <v>34</v>
      </c>
      <c r="M111" s="387"/>
    </row>
    <row r="112" spans="1:14" ht="28.5" customHeight="1" x14ac:dyDescent="0.25">
      <c r="A112" s="391"/>
      <c r="B112" s="392"/>
      <c r="C112" s="392"/>
      <c r="D112" s="456"/>
      <c r="E112" s="457"/>
      <c r="F112" s="457"/>
      <c r="G112" s="457"/>
      <c r="H112" s="457"/>
      <c r="I112" s="457"/>
      <c r="J112" s="457"/>
      <c r="K112" s="259"/>
      <c r="L112" s="457"/>
      <c r="M112" s="461"/>
    </row>
    <row r="113" spans="1:13" ht="28.5" customHeight="1" x14ac:dyDescent="0.25">
      <c r="A113" s="391"/>
      <c r="B113" s="392"/>
      <c r="C113" s="392"/>
      <c r="D113" s="381"/>
      <c r="E113" s="333"/>
      <c r="F113" s="333"/>
      <c r="G113" s="333"/>
      <c r="H113" s="333"/>
      <c r="I113" s="333"/>
      <c r="J113" s="333"/>
      <c r="K113" s="256"/>
      <c r="L113" s="333"/>
      <c r="M113" s="334"/>
    </row>
    <row r="114" spans="1:13" ht="28.5" customHeight="1" x14ac:dyDescent="0.25">
      <c r="A114" s="391"/>
      <c r="B114" s="392"/>
      <c r="C114" s="392"/>
      <c r="D114" s="381"/>
      <c r="E114" s="333"/>
      <c r="F114" s="333"/>
      <c r="G114" s="333"/>
      <c r="H114" s="333"/>
      <c r="I114" s="333"/>
      <c r="J114" s="333"/>
      <c r="K114" s="256"/>
      <c r="L114" s="333"/>
      <c r="M114" s="334"/>
    </row>
    <row r="115" spans="1:13" ht="28.5" customHeight="1" x14ac:dyDescent="0.25">
      <c r="A115" s="391"/>
      <c r="B115" s="392"/>
      <c r="C115" s="392"/>
      <c r="D115" s="381"/>
      <c r="E115" s="333"/>
      <c r="F115" s="333"/>
      <c r="G115" s="333"/>
      <c r="H115" s="333"/>
      <c r="I115" s="333"/>
      <c r="J115" s="333"/>
      <c r="K115" s="256"/>
      <c r="L115" s="333"/>
      <c r="M115" s="334"/>
    </row>
    <row r="116" spans="1:13" ht="28.5" customHeight="1" x14ac:dyDescent="0.25">
      <c r="A116" s="391"/>
      <c r="B116" s="392"/>
      <c r="C116" s="392"/>
      <c r="D116" s="381"/>
      <c r="E116" s="333"/>
      <c r="F116" s="333"/>
      <c r="G116" s="333"/>
      <c r="H116" s="333"/>
      <c r="I116" s="333"/>
      <c r="J116" s="333"/>
      <c r="K116" s="256"/>
      <c r="L116" s="333"/>
      <c r="M116" s="334"/>
    </row>
    <row r="117" spans="1:13" ht="28.5" customHeight="1" x14ac:dyDescent="0.25">
      <c r="A117" s="391"/>
      <c r="B117" s="392"/>
      <c r="C117" s="392"/>
      <c r="D117" s="381"/>
      <c r="E117" s="333"/>
      <c r="F117" s="333"/>
      <c r="G117" s="333"/>
      <c r="H117" s="333"/>
      <c r="I117" s="333"/>
      <c r="J117" s="333"/>
      <c r="K117" s="256"/>
      <c r="L117" s="333"/>
      <c r="M117" s="334"/>
    </row>
    <row r="118" spans="1:13" ht="28.5" customHeight="1" x14ac:dyDescent="0.25">
      <c r="A118" s="391"/>
      <c r="B118" s="392"/>
      <c r="C118" s="392"/>
      <c r="D118" s="381"/>
      <c r="E118" s="333"/>
      <c r="F118" s="333"/>
      <c r="G118" s="333"/>
      <c r="H118" s="333"/>
      <c r="I118" s="333"/>
      <c r="J118" s="333"/>
      <c r="K118" s="256"/>
      <c r="L118" s="333"/>
      <c r="M118" s="334"/>
    </row>
    <row r="119" spans="1:13" ht="28.5" customHeight="1" x14ac:dyDescent="0.25">
      <c r="A119" s="391"/>
      <c r="B119" s="392"/>
      <c r="C119" s="392"/>
      <c r="D119" s="381"/>
      <c r="E119" s="333"/>
      <c r="F119" s="333"/>
      <c r="G119" s="333"/>
      <c r="H119" s="333"/>
      <c r="I119" s="333"/>
      <c r="J119" s="333"/>
      <c r="K119" s="256"/>
      <c r="L119" s="333"/>
      <c r="M119" s="334"/>
    </row>
    <row r="120" spans="1:13" ht="28.5" customHeight="1" x14ac:dyDescent="0.25">
      <c r="A120" s="391"/>
      <c r="B120" s="392"/>
      <c r="C120" s="392"/>
      <c r="D120" s="381"/>
      <c r="E120" s="333"/>
      <c r="F120" s="333"/>
      <c r="G120" s="333"/>
      <c r="H120" s="333"/>
      <c r="I120" s="333"/>
      <c r="J120" s="333"/>
      <c r="K120" s="256"/>
      <c r="L120" s="333"/>
      <c r="M120" s="334"/>
    </row>
    <row r="121" spans="1:13" ht="40.5" customHeight="1" thickBot="1" x14ac:dyDescent="0.3">
      <c r="A121" s="391"/>
      <c r="B121" s="392"/>
      <c r="C121" s="392"/>
      <c r="D121" s="395"/>
      <c r="E121" s="384"/>
      <c r="F121" s="384"/>
      <c r="G121" s="384"/>
      <c r="H121" s="384"/>
      <c r="I121" s="384"/>
      <c r="J121" s="384"/>
      <c r="K121" s="161"/>
      <c r="L121" s="384"/>
      <c r="M121" s="385"/>
    </row>
    <row r="122" spans="1:13" ht="90.75" customHeight="1" thickBot="1" x14ac:dyDescent="0.3">
      <c r="A122" s="396" t="s">
        <v>42</v>
      </c>
      <c r="B122" s="397"/>
      <c r="C122" s="397"/>
      <c r="D122" s="443"/>
      <c r="E122" s="444"/>
      <c r="F122" s="444"/>
      <c r="G122" s="444"/>
      <c r="H122" s="444"/>
      <c r="I122" s="444"/>
      <c r="J122" s="444"/>
      <c r="K122" s="444"/>
      <c r="L122" s="444"/>
      <c r="M122" s="445"/>
    </row>
    <row r="123" spans="1:13" ht="20.25" customHeight="1" thickBot="1" x14ac:dyDescent="0.3">
      <c r="A123" s="435" t="s">
        <v>43</v>
      </c>
      <c r="B123" s="436"/>
      <c r="C123" s="436"/>
      <c r="D123" s="436"/>
      <c r="E123" s="436"/>
      <c r="F123" s="436"/>
      <c r="G123" s="436"/>
      <c r="H123" s="436"/>
      <c r="I123" s="436"/>
      <c r="J123" s="436"/>
      <c r="K123" s="436"/>
      <c r="L123" s="436"/>
      <c r="M123" s="437"/>
    </row>
    <row r="124" spans="1:13" ht="57" customHeight="1" thickBot="1" x14ac:dyDescent="0.3">
      <c r="A124" s="388" t="s">
        <v>228</v>
      </c>
      <c r="B124" s="389"/>
      <c r="C124" s="390"/>
      <c r="D124" s="441" t="s">
        <v>36</v>
      </c>
      <c r="E124" s="442"/>
      <c r="F124" s="442"/>
      <c r="G124" s="442"/>
      <c r="H124" s="442"/>
      <c r="I124" s="442"/>
      <c r="J124" s="442"/>
      <c r="K124" s="200" t="s">
        <v>38</v>
      </c>
      <c r="L124" s="200" t="s">
        <v>37</v>
      </c>
      <c r="M124" s="262" t="s">
        <v>31</v>
      </c>
    </row>
    <row r="125" spans="1:13" ht="39.75" customHeight="1" x14ac:dyDescent="0.25">
      <c r="A125" s="391"/>
      <c r="B125" s="392"/>
      <c r="C125" s="393"/>
      <c r="D125" s="398" t="s">
        <v>44</v>
      </c>
      <c r="E125" s="399"/>
      <c r="F125" s="399"/>
      <c r="G125" s="399"/>
      <c r="H125" s="399"/>
      <c r="I125" s="399"/>
      <c r="J125" s="399"/>
      <c r="K125" s="281">
        <v>0.35</v>
      </c>
      <c r="L125" s="159"/>
      <c r="M125" s="242">
        <f>SUM(L125*K125)</f>
        <v>0</v>
      </c>
    </row>
    <row r="126" spans="1:13" ht="39.75" customHeight="1" x14ac:dyDescent="0.25">
      <c r="A126" s="391"/>
      <c r="B126" s="392"/>
      <c r="C126" s="393"/>
      <c r="D126" s="398" t="s">
        <v>45</v>
      </c>
      <c r="E126" s="399"/>
      <c r="F126" s="399"/>
      <c r="G126" s="399"/>
      <c r="H126" s="399"/>
      <c r="I126" s="399"/>
      <c r="J126" s="399"/>
      <c r="K126" s="193">
        <v>0.7</v>
      </c>
      <c r="L126" s="256"/>
      <c r="M126" s="243">
        <f t="shared" ref="M126:M136" si="4">SUM(L126*K126)</f>
        <v>0</v>
      </c>
    </row>
    <row r="127" spans="1:13" ht="39.75" customHeight="1" x14ac:dyDescent="0.25">
      <c r="A127" s="391"/>
      <c r="B127" s="392"/>
      <c r="C127" s="393"/>
      <c r="D127" s="383" t="s">
        <v>46</v>
      </c>
      <c r="E127" s="400"/>
      <c r="F127" s="400"/>
      <c r="G127" s="400"/>
      <c r="H127" s="400"/>
      <c r="I127" s="400"/>
      <c r="J127" s="400"/>
      <c r="K127" s="193">
        <v>0.25</v>
      </c>
      <c r="L127" s="256"/>
      <c r="M127" s="243">
        <f t="shared" si="4"/>
        <v>0</v>
      </c>
    </row>
    <row r="128" spans="1:13" ht="39.75" customHeight="1" x14ac:dyDescent="0.25">
      <c r="A128" s="391"/>
      <c r="B128" s="392"/>
      <c r="C128" s="393"/>
      <c r="D128" s="383" t="s">
        <v>47</v>
      </c>
      <c r="E128" s="400"/>
      <c r="F128" s="400"/>
      <c r="G128" s="400"/>
      <c r="H128" s="400"/>
      <c r="I128" s="400"/>
      <c r="J128" s="400"/>
      <c r="K128" s="193">
        <v>0.5</v>
      </c>
      <c r="L128" s="256"/>
      <c r="M128" s="243">
        <f t="shared" si="4"/>
        <v>0</v>
      </c>
    </row>
    <row r="129" spans="1:13" ht="39.75" customHeight="1" x14ac:dyDescent="0.25">
      <c r="A129" s="391"/>
      <c r="B129" s="392"/>
      <c r="C129" s="393"/>
      <c r="D129" s="382" t="s">
        <v>247</v>
      </c>
      <c r="E129" s="382"/>
      <c r="F129" s="382"/>
      <c r="G129" s="382"/>
      <c r="H129" s="382"/>
      <c r="I129" s="382"/>
      <c r="J129" s="383"/>
      <c r="K129" s="193">
        <v>1.4</v>
      </c>
      <c r="L129" s="256"/>
      <c r="M129" s="243">
        <f t="shared" si="4"/>
        <v>0</v>
      </c>
    </row>
    <row r="130" spans="1:13" ht="39.75" customHeight="1" x14ac:dyDescent="0.25">
      <c r="A130" s="391"/>
      <c r="B130" s="392"/>
      <c r="C130" s="393"/>
      <c r="D130" s="382" t="s">
        <v>248</v>
      </c>
      <c r="E130" s="382"/>
      <c r="F130" s="382"/>
      <c r="G130" s="382"/>
      <c r="H130" s="382"/>
      <c r="I130" s="382"/>
      <c r="J130" s="383"/>
      <c r="K130" s="193">
        <v>0.25</v>
      </c>
      <c r="L130" s="256"/>
      <c r="M130" s="243">
        <f t="shared" si="4"/>
        <v>0</v>
      </c>
    </row>
    <row r="131" spans="1:13" ht="39.75" customHeight="1" x14ac:dyDescent="0.25">
      <c r="A131" s="391"/>
      <c r="B131" s="392"/>
      <c r="C131" s="393"/>
      <c r="D131" s="382" t="s">
        <v>249</v>
      </c>
      <c r="E131" s="382"/>
      <c r="F131" s="382"/>
      <c r="G131" s="382"/>
      <c r="H131" s="382"/>
      <c r="I131" s="382"/>
      <c r="J131" s="383"/>
      <c r="K131" s="193">
        <v>0.2</v>
      </c>
      <c r="L131" s="256"/>
      <c r="M131" s="243">
        <f t="shared" si="4"/>
        <v>0</v>
      </c>
    </row>
    <row r="132" spans="1:13" ht="39.75" customHeight="1" x14ac:dyDescent="0.25">
      <c r="A132" s="391"/>
      <c r="B132" s="392"/>
      <c r="C132" s="393"/>
      <c r="D132" s="382" t="s">
        <v>110</v>
      </c>
      <c r="E132" s="382"/>
      <c r="F132" s="382"/>
      <c r="G132" s="382"/>
      <c r="H132" s="382"/>
      <c r="I132" s="382"/>
      <c r="J132" s="383"/>
      <c r="K132" s="245">
        <v>0</v>
      </c>
      <c r="L132" s="256"/>
      <c r="M132" s="243">
        <f t="shared" si="4"/>
        <v>0</v>
      </c>
    </row>
    <row r="133" spans="1:13" ht="39.75" customHeight="1" x14ac:dyDescent="0.25">
      <c r="A133" s="391"/>
      <c r="B133" s="392"/>
      <c r="C133" s="393"/>
      <c r="D133" s="382" t="s">
        <v>111</v>
      </c>
      <c r="E133" s="382"/>
      <c r="F133" s="382"/>
      <c r="G133" s="382"/>
      <c r="H133" s="382"/>
      <c r="I133" s="382"/>
      <c r="J133" s="383"/>
      <c r="K133" s="245">
        <v>0</v>
      </c>
      <c r="L133" s="256"/>
      <c r="M133" s="243">
        <f t="shared" si="4"/>
        <v>0</v>
      </c>
    </row>
    <row r="134" spans="1:13" ht="39.75" customHeight="1" x14ac:dyDescent="0.25">
      <c r="A134" s="391"/>
      <c r="B134" s="392"/>
      <c r="C134" s="393"/>
      <c r="D134" s="382" t="s">
        <v>112</v>
      </c>
      <c r="E134" s="382"/>
      <c r="F134" s="382"/>
      <c r="G134" s="382"/>
      <c r="H134" s="382"/>
      <c r="I134" s="382"/>
      <c r="J134" s="383"/>
      <c r="K134" s="245">
        <v>0</v>
      </c>
      <c r="L134" s="256"/>
      <c r="M134" s="243">
        <f t="shared" si="4"/>
        <v>0</v>
      </c>
    </row>
    <row r="135" spans="1:13" ht="39.75" customHeight="1" x14ac:dyDescent="0.25">
      <c r="A135" s="391"/>
      <c r="B135" s="392"/>
      <c r="C135" s="393"/>
      <c r="D135" s="383" t="s">
        <v>109</v>
      </c>
      <c r="E135" s="400"/>
      <c r="F135" s="400"/>
      <c r="G135" s="400"/>
      <c r="H135" s="400"/>
      <c r="I135" s="400"/>
      <c r="J135" s="400"/>
      <c r="K135" s="245">
        <v>0</v>
      </c>
      <c r="L135" s="256"/>
      <c r="M135" s="243">
        <f t="shared" si="4"/>
        <v>0</v>
      </c>
    </row>
    <row r="136" spans="1:13" ht="39.75" customHeight="1" thickBot="1" x14ac:dyDescent="0.3">
      <c r="A136" s="391"/>
      <c r="B136" s="392"/>
      <c r="C136" s="393"/>
      <c r="D136" s="394"/>
      <c r="E136" s="394"/>
      <c r="F136" s="394"/>
      <c r="G136" s="394"/>
      <c r="H136" s="394"/>
      <c r="I136" s="394"/>
      <c r="J136" s="394"/>
      <c r="K136" s="201">
        <v>0</v>
      </c>
      <c r="L136" s="161"/>
      <c r="M136" s="243">
        <f t="shared" si="4"/>
        <v>0</v>
      </c>
    </row>
    <row r="137" spans="1:13" ht="28.5" customHeight="1" thickBot="1" x14ac:dyDescent="0.3">
      <c r="A137" s="446" t="s">
        <v>35</v>
      </c>
      <c r="B137" s="447"/>
      <c r="C137" s="447"/>
      <c r="D137" s="447"/>
      <c r="E137" s="447"/>
      <c r="F137" s="447"/>
      <c r="G137" s="447"/>
      <c r="H137" s="447"/>
      <c r="I137" s="447"/>
      <c r="J137" s="447"/>
      <c r="K137" s="447"/>
      <c r="L137" s="449"/>
      <c r="M137" s="244">
        <f>SUM(M125:M136)</f>
        <v>0</v>
      </c>
    </row>
    <row r="138" spans="1:13" ht="96.75" customHeight="1" thickBot="1" x14ac:dyDescent="0.3">
      <c r="A138" s="396" t="s">
        <v>55</v>
      </c>
      <c r="B138" s="397"/>
      <c r="C138" s="397"/>
      <c r="D138" s="458"/>
      <c r="E138" s="459"/>
      <c r="F138" s="459"/>
      <c r="G138" s="459"/>
      <c r="H138" s="459"/>
      <c r="I138" s="459"/>
      <c r="J138" s="459"/>
      <c r="K138" s="459"/>
      <c r="L138" s="459"/>
      <c r="M138" s="460"/>
    </row>
    <row r="139" spans="1:13" ht="24" customHeight="1" thickBot="1" x14ac:dyDescent="0.3">
      <c r="A139" s="435" t="s">
        <v>113</v>
      </c>
      <c r="B139" s="436"/>
      <c r="C139" s="436"/>
      <c r="D139" s="436"/>
      <c r="E139" s="436"/>
      <c r="F139" s="436"/>
      <c r="G139" s="436"/>
      <c r="H139" s="436"/>
      <c r="I139" s="436"/>
      <c r="J139" s="436"/>
      <c r="K139" s="436"/>
      <c r="L139" s="436"/>
      <c r="M139" s="437"/>
    </row>
    <row r="140" spans="1:13" ht="36" customHeight="1" thickBot="1" x14ac:dyDescent="0.3">
      <c r="A140" s="388" t="s">
        <v>229</v>
      </c>
      <c r="B140" s="389"/>
      <c r="C140" s="390"/>
      <c r="D140" s="469" t="s">
        <v>36</v>
      </c>
      <c r="E140" s="470"/>
      <c r="F140" s="470"/>
      <c r="G140" s="470"/>
      <c r="H140" s="470"/>
      <c r="I140" s="470"/>
      <c r="J140" s="470"/>
      <c r="K140" s="470"/>
      <c r="L140" s="470"/>
      <c r="M140" s="471"/>
    </row>
    <row r="141" spans="1:13" ht="36" customHeight="1" x14ac:dyDescent="0.25">
      <c r="A141" s="391"/>
      <c r="B141" s="392"/>
      <c r="C141" s="393"/>
      <c r="D141" s="487"/>
      <c r="E141" s="488"/>
      <c r="F141" s="488"/>
      <c r="G141" s="488"/>
      <c r="H141" s="488"/>
      <c r="I141" s="488"/>
      <c r="J141" s="488"/>
      <c r="K141" s="488"/>
      <c r="L141" s="488"/>
      <c r="M141" s="489"/>
    </row>
    <row r="142" spans="1:13" ht="36" customHeight="1" x14ac:dyDescent="0.25">
      <c r="A142" s="391"/>
      <c r="B142" s="392"/>
      <c r="C142" s="393"/>
      <c r="D142" s="490"/>
      <c r="E142" s="491"/>
      <c r="F142" s="491"/>
      <c r="G142" s="491"/>
      <c r="H142" s="491"/>
      <c r="I142" s="491"/>
      <c r="J142" s="491"/>
      <c r="K142" s="491"/>
      <c r="L142" s="491"/>
      <c r="M142" s="492"/>
    </row>
    <row r="143" spans="1:13" ht="36" customHeight="1" x14ac:dyDescent="0.25">
      <c r="A143" s="391"/>
      <c r="B143" s="392"/>
      <c r="C143" s="393"/>
      <c r="D143" s="490"/>
      <c r="E143" s="491"/>
      <c r="F143" s="491"/>
      <c r="G143" s="491"/>
      <c r="H143" s="491"/>
      <c r="I143" s="491"/>
      <c r="J143" s="491"/>
      <c r="K143" s="491"/>
      <c r="L143" s="491"/>
      <c r="M143" s="492"/>
    </row>
    <row r="144" spans="1:13" ht="36" customHeight="1" x14ac:dyDescent="0.25">
      <c r="A144" s="391"/>
      <c r="B144" s="392"/>
      <c r="C144" s="393"/>
      <c r="D144" s="490"/>
      <c r="E144" s="491"/>
      <c r="F144" s="491"/>
      <c r="G144" s="491"/>
      <c r="H144" s="491"/>
      <c r="I144" s="491"/>
      <c r="J144" s="491"/>
      <c r="K144" s="491"/>
      <c r="L144" s="491"/>
      <c r="M144" s="492"/>
    </row>
    <row r="145" spans="1:13" ht="36" customHeight="1" x14ac:dyDescent="0.25">
      <c r="A145" s="391"/>
      <c r="B145" s="392"/>
      <c r="C145" s="393"/>
      <c r="D145" s="490"/>
      <c r="E145" s="491"/>
      <c r="F145" s="491"/>
      <c r="G145" s="491"/>
      <c r="H145" s="491"/>
      <c r="I145" s="491"/>
      <c r="J145" s="491"/>
      <c r="K145" s="491"/>
      <c r="L145" s="491"/>
      <c r="M145" s="492"/>
    </row>
    <row r="146" spans="1:13" ht="36" customHeight="1" x14ac:dyDescent="0.25">
      <c r="A146" s="391"/>
      <c r="B146" s="392"/>
      <c r="C146" s="393"/>
      <c r="D146" s="490"/>
      <c r="E146" s="491"/>
      <c r="F146" s="491"/>
      <c r="G146" s="491"/>
      <c r="H146" s="491"/>
      <c r="I146" s="491"/>
      <c r="J146" s="491"/>
      <c r="K146" s="491"/>
      <c r="L146" s="491"/>
      <c r="M146" s="492"/>
    </row>
    <row r="147" spans="1:13" ht="36" customHeight="1" x14ac:dyDescent="0.25">
      <c r="A147" s="391"/>
      <c r="B147" s="392"/>
      <c r="C147" s="393"/>
      <c r="D147" s="490"/>
      <c r="E147" s="491"/>
      <c r="F147" s="491"/>
      <c r="G147" s="491"/>
      <c r="H147" s="491"/>
      <c r="I147" s="491"/>
      <c r="J147" s="491"/>
      <c r="K147" s="491"/>
      <c r="L147" s="491"/>
      <c r="M147" s="492"/>
    </row>
    <row r="148" spans="1:13" ht="36" customHeight="1" thickBot="1" x14ac:dyDescent="0.3">
      <c r="A148" s="472"/>
      <c r="B148" s="473"/>
      <c r="C148" s="474"/>
      <c r="D148" s="513"/>
      <c r="E148" s="514"/>
      <c r="F148" s="514"/>
      <c r="G148" s="514"/>
      <c r="H148" s="514"/>
      <c r="I148" s="514"/>
      <c r="J148" s="514"/>
      <c r="K148" s="514"/>
      <c r="L148" s="514"/>
      <c r="M148" s="515"/>
    </row>
    <row r="149" spans="1:13" ht="24" customHeight="1" thickBot="1" x14ac:dyDescent="0.3">
      <c r="A149" s="516" t="s">
        <v>191</v>
      </c>
      <c r="B149" s="517"/>
      <c r="C149" s="517"/>
      <c r="D149" s="517"/>
      <c r="E149" s="517"/>
      <c r="F149" s="517"/>
      <c r="G149" s="517"/>
      <c r="H149" s="517"/>
      <c r="I149" s="517"/>
      <c r="J149" s="517"/>
      <c r="K149" s="517"/>
      <c r="L149" s="517"/>
      <c r="M149" s="518"/>
    </row>
    <row r="150" spans="1:13" ht="31.5" customHeight="1" x14ac:dyDescent="0.25">
      <c r="A150" s="475" t="s">
        <v>152</v>
      </c>
      <c r="B150" s="476"/>
      <c r="C150" s="477"/>
      <c r="D150" s="284"/>
      <c r="E150" s="284" t="s">
        <v>190</v>
      </c>
      <c r="F150" s="284"/>
      <c r="G150" s="284"/>
      <c r="H150" s="286">
        <f>SUM(K23*G25)</f>
        <v>0</v>
      </c>
      <c r="I150" s="292"/>
      <c r="J150" s="284"/>
      <c r="K150" s="294"/>
      <c r="L150" s="494" t="s">
        <v>72</v>
      </c>
      <c r="M150" s="495"/>
    </row>
    <row r="151" spans="1:13" ht="31.5" customHeight="1" x14ac:dyDescent="0.25">
      <c r="A151" s="478"/>
      <c r="B151" s="479"/>
      <c r="C151" s="480"/>
      <c r="D151" s="283"/>
      <c r="E151" s="285" t="s">
        <v>193</v>
      </c>
      <c r="F151" s="283"/>
      <c r="G151" s="283"/>
      <c r="H151" s="287">
        <f>K25</f>
        <v>0</v>
      </c>
      <c r="I151" s="291"/>
      <c r="J151" s="282"/>
      <c r="K151" s="293"/>
      <c r="L151" s="496"/>
      <c r="M151" s="497"/>
    </row>
    <row r="152" spans="1:13" ht="31.5" customHeight="1" x14ac:dyDescent="0.25">
      <c r="A152" s="478"/>
      <c r="B152" s="479"/>
      <c r="C152" s="480"/>
      <c r="D152" s="282"/>
      <c r="E152" s="282" t="s">
        <v>48</v>
      </c>
      <c r="F152" s="282"/>
      <c r="G152" s="282"/>
      <c r="H152" s="282"/>
      <c r="I152" s="290">
        <f>'Base de cálculo'!AC50</f>
        <v>0</v>
      </c>
      <c r="J152" s="282"/>
      <c r="K152" s="293"/>
      <c r="L152" s="478" t="s">
        <v>153</v>
      </c>
      <c r="M152" s="480"/>
    </row>
    <row r="153" spans="1:13" ht="31.5" customHeight="1" x14ac:dyDescent="0.25">
      <c r="A153" s="478"/>
      <c r="B153" s="479"/>
      <c r="C153" s="480"/>
      <c r="D153" s="282"/>
      <c r="E153" s="282" t="s">
        <v>49</v>
      </c>
      <c r="F153" s="282"/>
      <c r="G153" s="282"/>
      <c r="H153" s="282"/>
      <c r="I153" s="290">
        <f>'Base de cálculo'!AC51</f>
        <v>0</v>
      </c>
      <c r="J153" s="282"/>
      <c r="K153" s="293"/>
      <c r="L153" s="478"/>
      <c r="M153" s="480"/>
    </row>
    <row r="154" spans="1:13" ht="49.5" customHeight="1" x14ac:dyDescent="0.25">
      <c r="A154" s="478"/>
      <c r="B154" s="479"/>
      <c r="C154" s="480"/>
      <c r="D154" s="282"/>
      <c r="E154" s="282" t="s">
        <v>70</v>
      </c>
      <c r="F154" s="282"/>
      <c r="G154" s="282"/>
      <c r="H154" s="282"/>
      <c r="I154" s="290">
        <f>M92</f>
        <v>0</v>
      </c>
      <c r="J154" s="282"/>
      <c r="K154" s="293"/>
      <c r="L154" s="478"/>
      <c r="M154" s="480"/>
    </row>
    <row r="155" spans="1:13" ht="31.5" customHeight="1" thickBot="1" x14ac:dyDescent="0.3">
      <c r="A155" s="478"/>
      <c r="B155" s="479"/>
      <c r="C155" s="480"/>
      <c r="D155" s="282"/>
      <c r="E155" s="282" t="s">
        <v>131</v>
      </c>
      <c r="F155" s="282"/>
      <c r="G155" s="282"/>
      <c r="H155" s="282"/>
      <c r="I155" s="290">
        <f>'Base de cálculo'!P49</f>
        <v>0</v>
      </c>
      <c r="J155" s="282"/>
      <c r="K155" s="293"/>
      <c r="L155" s="295"/>
      <c r="M155" s="264"/>
    </row>
    <row r="156" spans="1:13" ht="28.5" customHeight="1" x14ac:dyDescent="0.25">
      <c r="A156" s="478"/>
      <c r="B156" s="479"/>
      <c r="C156" s="480"/>
      <c r="D156" s="282"/>
      <c r="E156" s="282" t="s">
        <v>180</v>
      </c>
      <c r="F156" s="282"/>
      <c r="G156" s="282"/>
      <c r="H156" s="282"/>
      <c r="I156" s="290">
        <f>M108</f>
        <v>0</v>
      </c>
      <c r="J156" s="282"/>
      <c r="K156" s="293"/>
      <c r="L156" s="464" t="s">
        <v>230</v>
      </c>
      <c r="M156" s="484" t="e">
        <f>I158/G25+1</f>
        <v>#DIV/0!</v>
      </c>
    </row>
    <row r="157" spans="1:13" ht="28.5" customHeight="1" x14ac:dyDescent="0.25">
      <c r="A157" s="478"/>
      <c r="B157" s="479"/>
      <c r="C157" s="480"/>
      <c r="D157" s="282"/>
      <c r="E157" s="282" t="s">
        <v>50</v>
      </c>
      <c r="F157" s="282"/>
      <c r="G157" s="282"/>
      <c r="H157" s="282"/>
      <c r="I157" s="290">
        <f>M137</f>
        <v>0</v>
      </c>
      <c r="J157" s="282"/>
      <c r="K157" s="293"/>
      <c r="L157" s="465"/>
      <c r="M157" s="485"/>
    </row>
    <row r="158" spans="1:13" ht="28.5" customHeight="1" thickBot="1" x14ac:dyDescent="0.3">
      <c r="A158" s="478"/>
      <c r="B158" s="479"/>
      <c r="C158" s="480"/>
      <c r="D158" s="237"/>
      <c r="E158" s="467"/>
      <c r="F158" s="467"/>
      <c r="G158" s="467"/>
      <c r="H158" s="288">
        <f>SUM(H150:H157)</f>
        <v>0</v>
      </c>
      <c r="I158" s="238">
        <f>SUM(I152:I157)</f>
        <v>0</v>
      </c>
      <c r="J158" s="289"/>
      <c r="K158" s="293"/>
      <c r="L158" s="465"/>
      <c r="M158" s="485"/>
    </row>
    <row r="159" spans="1:13" ht="42.75" customHeight="1" thickBot="1" x14ac:dyDescent="0.3">
      <c r="A159" s="481"/>
      <c r="B159" s="482"/>
      <c r="C159" s="483"/>
      <c r="D159" s="239"/>
      <c r="E159" s="468" t="s">
        <v>192</v>
      </c>
      <c r="F159" s="468"/>
      <c r="G159" s="468"/>
      <c r="H159" s="240"/>
      <c r="I159" s="493">
        <f>SUM(H158-I158)</f>
        <v>0</v>
      </c>
      <c r="J159" s="493"/>
      <c r="K159" s="241"/>
      <c r="L159" s="466"/>
      <c r="M159" s="486"/>
    </row>
    <row r="160" spans="1:13" ht="15.75" customHeight="1" x14ac:dyDescent="0.25">
      <c r="A160" s="498" t="s">
        <v>115</v>
      </c>
      <c r="B160" s="499"/>
      <c r="C160" s="499"/>
      <c r="D160" s="499"/>
      <c r="E160" s="499"/>
      <c r="F160" s="499"/>
      <c r="G160" s="499"/>
      <c r="H160" s="499"/>
      <c r="I160" s="499"/>
      <c r="J160" s="499"/>
      <c r="K160" s="500"/>
      <c r="L160" s="507" t="s">
        <v>231</v>
      </c>
      <c r="M160" s="510">
        <f>I158</f>
        <v>0</v>
      </c>
    </row>
    <row r="161" spans="1:13" ht="28.5" customHeight="1" x14ac:dyDescent="0.25">
      <c r="A161" s="501"/>
      <c r="B161" s="502"/>
      <c r="C161" s="502"/>
      <c r="D161" s="502"/>
      <c r="E161" s="502"/>
      <c r="F161" s="502"/>
      <c r="G161" s="502"/>
      <c r="H161" s="502"/>
      <c r="I161" s="502"/>
      <c r="J161" s="502"/>
      <c r="K161" s="503"/>
      <c r="L161" s="508"/>
      <c r="M161" s="511"/>
    </row>
    <row r="162" spans="1:13" ht="21.75" customHeight="1" x14ac:dyDescent="0.25">
      <c r="A162" s="501"/>
      <c r="B162" s="502"/>
      <c r="C162" s="502"/>
      <c r="D162" s="502"/>
      <c r="E162" s="502"/>
      <c r="F162" s="502"/>
      <c r="G162" s="502"/>
      <c r="H162" s="502"/>
      <c r="I162" s="502"/>
      <c r="J162" s="502"/>
      <c r="K162" s="503"/>
      <c r="L162" s="508"/>
      <c r="M162" s="511"/>
    </row>
    <row r="163" spans="1:13" ht="28.5" customHeight="1" x14ac:dyDescent="0.25">
      <c r="A163" s="501"/>
      <c r="B163" s="502"/>
      <c r="C163" s="502"/>
      <c r="D163" s="502"/>
      <c r="E163" s="502"/>
      <c r="F163" s="502"/>
      <c r="G163" s="502"/>
      <c r="H163" s="502"/>
      <c r="I163" s="502"/>
      <c r="J163" s="502"/>
      <c r="K163" s="503"/>
      <c r="L163" s="508"/>
      <c r="M163" s="511"/>
    </row>
    <row r="164" spans="1:13" ht="33" customHeight="1" thickBot="1" x14ac:dyDescent="0.3">
      <c r="A164" s="504"/>
      <c r="B164" s="505"/>
      <c r="C164" s="505"/>
      <c r="D164" s="505"/>
      <c r="E164" s="505"/>
      <c r="F164" s="505"/>
      <c r="G164" s="505"/>
      <c r="H164" s="505"/>
      <c r="I164" s="505"/>
      <c r="J164" s="505"/>
      <c r="K164" s="506"/>
      <c r="L164" s="509"/>
      <c r="M164" s="512"/>
    </row>
    <row r="165" spans="1:13" ht="0.75" customHeight="1" thickBot="1" x14ac:dyDescent="0.3">
      <c r="A165" s="169"/>
      <c r="B165" s="170"/>
      <c r="C165" s="171"/>
      <c r="D165" s="462"/>
      <c r="E165" s="462"/>
      <c r="F165" s="462"/>
      <c r="G165" s="462"/>
      <c r="H165" s="462"/>
      <c r="I165" s="462"/>
      <c r="J165" s="462"/>
      <c r="K165" s="463"/>
      <c r="L165" s="167"/>
      <c r="M165" s="141"/>
    </row>
    <row r="185" spans="8:9" ht="24" customHeight="1" x14ac:dyDescent="0.25">
      <c r="H185" s="168"/>
      <c r="I185" s="168"/>
    </row>
  </sheetData>
  <sheetProtection algorithmName="SHA-512" hashValue="6a6BjngGfhhymaY0H0hqwuPINX201vdbvz0xAiqQm9T1qIXdmn57ET9f5tjVhRmycjXwSn3iuQSqcF5gXB/zGQ==" saltValue="6cunHc4HWQmVWhnamVkNGw==" spinCount="100000" sheet="1" objects="1" scenarios="1"/>
  <mergeCells count="271">
    <mergeCell ref="A4:D4"/>
    <mergeCell ref="F4:G4"/>
    <mergeCell ref="I4:J4"/>
    <mergeCell ref="K4:L4"/>
    <mergeCell ref="D76:H77"/>
    <mergeCell ref="I76:J77"/>
    <mergeCell ref="A76:C77"/>
    <mergeCell ref="A95:C107"/>
    <mergeCell ref="D95:J95"/>
    <mergeCell ref="D96:J96"/>
    <mergeCell ref="D102:J102"/>
    <mergeCell ref="D103:J103"/>
    <mergeCell ref="D97:J97"/>
    <mergeCell ref="D98:J98"/>
    <mergeCell ref="E105:M105"/>
    <mergeCell ref="D107:E107"/>
    <mergeCell ref="D106:E106"/>
    <mergeCell ref="F106:G106"/>
    <mergeCell ref="D99:J99"/>
    <mergeCell ref="D100:J100"/>
    <mergeCell ref="D101:J101"/>
    <mergeCell ref="A92:L92"/>
    <mergeCell ref="A93:M94"/>
    <mergeCell ref="F104:G104"/>
    <mergeCell ref="A85:C91"/>
    <mergeCell ref="H85:M85"/>
    <mergeCell ref="G79:M79"/>
    <mergeCell ref="A79:F79"/>
    <mergeCell ref="K78:M78"/>
    <mergeCell ref="B74:D74"/>
    <mergeCell ref="A81:F81"/>
    <mergeCell ref="G81:M81"/>
    <mergeCell ref="H87:M87"/>
    <mergeCell ref="H88:M88"/>
    <mergeCell ref="H89:M89"/>
    <mergeCell ref="H91:M91"/>
    <mergeCell ref="H90:M90"/>
    <mergeCell ref="L65:M65"/>
    <mergeCell ref="B38:D38"/>
    <mergeCell ref="L53:M53"/>
    <mergeCell ref="L45:M45"/>
    <mergeCell ref="L59:M59"/>
    <mergeCell ref="B48:D48"/>
    <mergeCell ref="B49:D49"/>
    <mergeCell ref="B46:D46"/>
    <mergeCell ref="B47:D47"/>
    <mergeCell ref="L49:M49"/>
    <mergeCell ref="L50:M50"/>
    <mergeCell ref="L62:M62"/>
    <mergeCell ref="B62:D62"/>
    <mergeCell ref="B63:D63"/>
    <mergeCell ref="L63:M63"/>
    <mergeCell ref="L64:M64"/>
    <mergeCell ref="B53:D53"/>
    <mergeCell ref="B42:D42"/>
    <mergeCell ref="L42:M42"/>
    <mergeCell ref="B43:D43"/>
    <mergeCell ref="L43:M43"/>
    <mergeCell ref="B44:D44"/>
    <mergeCell ref="L44:M44"/>
    <mergeCell ref="B55:D55"/>
    <mergeCell ref="L46:M46"/>
    <mergeCell ref="L54:M54"/>
    <mergeCell ref="L58:M58"/>
    <mergeCell ref="L55:M55"/>
    <mergeCell ref="L56:M56"/>
    <mergeCell ref="L57:M57"/>
    <mergeCell ref="L60:M60"/>
    <mergeCell ref="B58:D58"/>
    <mergeCell ref="L61:M61"/>
    <mergeCell ref="M160:M164"/>
    <mergeCell ref="D142:M142"/>
    <mergeCell ref="D147:M147"/>
    <mergeCell ref="D148:M148"/>
    <mergeCell ref="A149:M149"/>
    <mergeCell ref="B65:D65"/>
    <mergeCell ref="L70:M70"/>
    <mergeCell ref="L67:M67"/>
    <mergeCell ref="A78:G78"/>
    <mergeCell ref="B70:D70"/>
    <mergeCell ref="B69:D69"/>
    <mergeCell ref="H86:M86"/>
    <mergeCell ref="K76:M77"/>
    <mergeCell ref="L71:M71"/>
    <mergeCell ref="A82:M82"/>
    <mergeCell ref="L68:M68"/>
    <mergeCell ref="B68:D68"/>
    <mergeCell ref="B75:D75"/>
    <mergeCell ref="L72:M72"/>
    <mergeCell ref="L73:M73"/>
    <mergeCell ref="A80:F80"/>
    <mergeCell ref="G80:M80"/>
    <mergeCell ref="B66:D66"/>
    <mergeCell ref="L74:M74"/>
    <mergeCell ref="D138:M138"/>
    <mergeCell ref="B72:D72"/>
    <mergeCell ref="L112:M112"/>
    <mergeCell ref="B56:D56"/>
    <mergeCell ref="B57:D57"/>
    <mergeCell ref="B71:D71"/>
    <mergeCell ref="D165:K165"/>
    <mergeCell ref="L156:L159"/>
    <mergeCell ref="E158:G158"/>
    <mergeCell ref="E159:G159"/>
    <mergeCell ref="D140:M140"/>
    <mergeCell ref="A140:C148"/>
    <mergeCell ref="A150:C159"/>
    <mergeCell ref="M156:M159"/>
    <mergeCell ref="D141:M141"/>
    <mergeCell ref="D144:M144"/>
    <mergeCell ref="D145:M145"/>
    <mergeCell ref="I159:J159"/>
    <mergeCell ref="L152:M154"/>
    <mergeCell ref="D146:M146"/>
    <mergeCell ref="D143:M143"/>
    <mergeCell ref="L150:M151"/>
    <mergeCell ref="A160:K164"/>
    <mergeCell ref="L160:L164"/>
    <mergeCell ref="C10:H10"/>
    <mergeCell ref="A16:M16"/>
    <mergeCell ref="A139:M139"/>
    <mergeCell ref="B54:D54"/>
    <mergeCell ref="L75:M75"/>
    <mergeCell ref="A83:M84"/>
    <mergeCell ref="A123:M123"/>
    <mergeCell ref="D124:J124"/>
    <mergeCell ref="D122:M122"/>
    <mergeCell ref="A108:L108"/>
    <mergeCell ref="A110:M110"/>
    <mergeCell ref="E109:M109"/>
    <mergeCell ref="A109:D109"/>
    <mergeCell ref="A111:C121"/>
    <mergeCell ref="D111:J111"/>
    <mergeCell ref="D112:J112"/>
    <mergeCell ref="D113:J113"/>
    <mergeCell ref="D131:J131"/>
    <mergeCell ref="B59:D59"/>
    <mergeCell ref="B60:D60"/>
    <mergeCell ref="B61:D61"/>
    <mergeCell ref="B64:D64"/>
    <mergeCell ref="A137:L137"/>
    <mergeCell ref="A138:C138"/>
    <mergeCell ref="B2:M2"/>
    <mergeCell ref="A1:M1"/>
    <mergeCell ref="A5:M5"/>
    <mergeCell ref="A9:M9"/>
    <mergeCell ref="A14:M14"/>
    <mergeCell ref="A15:M15"/>
    <mergeCell ref="C11:H11"/>
    <mergeCell ref="C12:H12"/>
    <mergeCell ref="A12:B12"/>
    <mergeCell ref="A11:B11"/>
    <mergeCell ref="K3:M3"/>
    <mergeCell ref="E3:F3"/>
    <mergeCell ref="G3:I3"/>
    <mergeCell ref="I6:M8"/>
    <mergeCell ref="A6:B6"/>
    <mergeCell ref="C13:H13"/>
    <mergeCell ref="A8:B8"/>
    <mergeCell ref="C6:H6"/>
    <mergeCell ref="C7:H7"/>
    <mergeCell ref="A13:B13"/>
    <mergeCell ref="A7:B7"/>
    <mergeCell ref="C8:H8"/>
    <mergeCell ref="A10:B10"/>
    <mergeCell ref="I10:M13"/>
    <mergeCell ref="B67:D67"/>
    <mergeCell ref="G25:H25"/>
    <mergeCell ref="A25:B25"/>
    <mergeCell ref="B73:D73"/>
    <mergeCell ref="L31:M31"/>
    <mergeCell ref="L32:M32"/>
    <mergeCell ref="L33:M33"/>
    <mergeCell ref="L34:M34"/>
    <mergeCell ref="L48:M48"/>
    <mergeCell ref="B52:D52"/>
    <mergeCell ref="L51:M51"/>
    <mergeCell ref="L52:M52"/>
    <mergeCell ref="B50:D50"/>
    <mergeCell ref="B51:D51"/>
    <mergeCell ref="A26:B26"/>
    <mergeCell ref="C26:D26"/>
    <mergeCell ref="C25:D25"/>
    <mergeCell ref="L69:M69"/>
    <mergeCell ref="L47:M47"/>
    <mergeCell ref="B34:D34"/>
    <mergeCell ref="B45:D45"/>
    <mergeCell ref="B35:D35"/>
    <mergeCell ref="E25:F25"/>
    <mergeCell ref="L66:M66"/>
    <mergeCell ref="D134:J134"/>
    <mergeCell ref="A124:C136"/>
    <mergeCell ref="D136:J136"/>
    <mergeCell ref="D114:J114"/>
    <mergeCell ref="D115:J115"/>
    <mergeCell ref="D116:J116"/>
    <mergeCell ref="D117:J117"/>
    <mergeCell ref="D121:J121"/>
    <mergeCell ref="A122:C122"/>
    <mergeCell ref="D119:J119"/>
    <mergeCell ref="D120:J120"/>
    <mergeCell ref="D125:J125"/>
    <mergeCell ref="D126:J126"/>
    <mergeCell ref="D127:J127"/>
    <mergeCell ref="D128:J128"/>
    <mergeCell ref="D129:J129"/>
    <mergeCell ref="D130:J130"/>
    <mergeCell ref="D135:J135"/>
    <mergeCell ref="F107:G107"/>
    <mergeCell ref="I104:J104"/>
    <mergeCell ref="D118:J118"/>
    <mergeCell ref="D132:J132"/>
    <mergeCell ref="D133:J133"/>
    <mergeCell ref="L115:M115"/>
    <mergeCell ref="L116:M116"/>
    <mergeCell ref="L117:M117"/>
    <mergeCell ref="L118:M118"/>
    <mergeCell ref="L119:M119"/>
    <mergeCell ref="L120:M120"/>
    <mergeCell ref="L121:M121"/>
    <mergeCell ref="L113:M113"/>
    <mergeCell ref="L114:M114"/>
    <mergeCell ref="L111:M111"/>
    <mergeCell ref="C24:D24"/>
    <mergeCell ref="A23:B23"/>
    <mergeCell ref="C23:D23"/>
    <mergeCell ref="B40:D40"/>
    <mergeCell ref="A17:M17"/>
    <mergeCell ref="L25:M25"/>
    <mergeCell ref="L23:M23"/>
    <mergeCell ref="L24:M24"/>
    <mergeCell ref="E23:F23"/>
    <mergeCell ref="G23:H23"/>
    <mergeCell ref="L38:M38"/>
    <mergeCell ref="B39:D39"/>
    <mergeCell ref="L39:M39"/>
    <mergeCell ref="L40:M40"/>
    <mergeCell ref="B36:D36"/>
    <mergeCell ref="L36:M36"/>
    <mergeCell ref="I25:J25"/>
    <mergeCell ref="I26:J26"/>
    <mergeCell ref="B31:D31"/>
    <mergeCell ref="B29:D29"/>
    <mergeCell ref="B30:D30"/>
    <mergeCell ref="L35:M35"/>
    <mergeCell ref="B32:D32"/>
    <mergeCell ref="B37:D37"/>
    <mergeCell ref="B3:C3"/>
    <mergeCell ref="E27:F27"/>
    <mergeCell ref="C27:D27"/>
    <mergeCell ref="G27:M27"/>
    <mergeCell ref="A27:B27"/>
    <mergeCell ref="B41:D41"/>
    <mergeCell ref="L41:M41"/>
    <mergeCell ref="A18:M18"/>
    <mergeCell ref="A28:M28"/>
    <mergeCell ref="L29:M29"/>
    <mergeCell ref="L30:M30"/>
    <mergeCell ref="B33:D33"/>
    <mergeCell ref="E24:F24"/>
    <mergeCell ref="I24:J24"/>
    <mergeCell ref="G24:H24"/>
    <mergeCell ref="L37:M37"/>
    <mergeCell ref="A21:M21"/>
    <mergeCell ref="A19:M19"/>
    <mergeCell ref="A20:M20"/>
    <mergeCell ref="A22:M22"/>
    <mergeCell ref="I23:J23"/>
    <mergeCell ref="E26:F26"/>
    <mergeCell ref="G26:H26"/>
    <mergeCell ref="A24:B24"/>
  </mergeCells>
  <conditionalFormatting sqref="I159">
    <cfRule type="cellIs" dxfId="2" priority="3" operator="lessThan">
      <formula>0</formula>
    </cfRule>
  </conditionalFormatting>
  <dataValidations count="2">
    <dataValidation type="list" allowBlank="1" showInputMessage="1" showErrorMessage="1" sqref="B3:C3" xr:uid="{69182A3C-7926-466E-A238-E8AA105AC579}">
      <formula1>"EAD,Curso de Extensão,Programa de Extensão,Evento de Extensão,Prestação de Serviço,Projeto de Extensão"</formula1>
    </dataValidation>
    <dataValidation type="list" allowBlank="1" showInputMessage="1" showErrorMessage="1" sqref="E3:F3" xr:uid="{BF35A6A3-EE3D-4133-AE76-D36B4173AD84}">
      <formula1>"Comunicação,Cultura,Direitos Humanos e Justiça,Educação,Meio Ambiente,Saúde,Tecnologia e Produção,Trabalho"</formula1>
    </dataValidation>
  </dataValidations>
  <hyperlinks>
    <hyperlink ref="K3:M3" r:id="rId1" display="https://www.unifev.edu.br/site/docs/documentos/1402.pdf" xr:uid="{00000000-0004-0000-0100-000000000000}"/>
    <hyperlink ref="K3" r:id="rId2" xr:uid="{00000000-0004-0000-0100-000001000000}"/>
    <hyperlink ref="K76" r:id="rId3" xr:uid="{00000000-0004-0000-0100-000002000000}"/>
  </hyperlinks>
  <pageMargins left="0.23622047244094491" right="0.23622047244094491" top="0.39370078740157483" bottom="0.39370078740157483" header="0.31496062992125984" footer="0.31496062992125984"/>
  <pageSetup paperSize="9" scale="52" fitToHeight="0" orientation="landscape" r:id="rId4"/>
  <rowBreaks count="4" manualBreakCount="4">
    <brk id="57" max="12" man="1"/>
    <brk id="82" max="16383" man="1"/>
    <brk id="109" max="16383" man="1"/>
    <brk id="138" max="16383" man="1"/>
  </rowBreak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1" r:id="rId7" name="Drop Down 17">
              <controlPr defaultSize="0" autoLine="0" autoPict="0">
                <anchor moveWithCells="1">
                  <from>
                    <xdr:col>4</xdr:col>
                    <xdr:colOff>1095375</xdr:colOff>
                    <xdr:row>103</xdr:row>
                    <xdr:rowOff>104775</xdr:rowOff>
                  </from>
                  <to>
                    <xdr:col>6</xdr:col>
                    <xdr:colOff>438150</xdr:colOff>
                    <xdr:row>103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8" name="Check Box 21">
              <controlPr defaultSize="0" autoFill="0" autoLine="0" autoPict="0">
                <anchor moveWithCells="1">
                  <from>
                    <xdr:col>9</xdr:col>
                    <xdr:colOff>1009650</xdr:colOff>
                    <xdr:row>2</xdr:row>
                    <xdr:rowOff>342900</xdr:rowOff>
                  </from>
                  <to>
                    <xdr:col>11</xdr:col>
                    <xdr:colOff>342900</xdr:colOff>
                    <xdr:row>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9" name="Check Box 22">
              <controlPr defaultSize="0" autoFill="0" autoLine="0" autoPict="0">
                <anchor moveWithCells="1">
                  <from>
                    <xdr:col>11</xdr:col>
                    <xdr:colOff>1619250</xdr:colOff>
                    <xdr:row>2</xdr:row>
                    <xdr:rowOff>257175</xdr:rowOff>
                  </from>
                  <to>
                    <xdr:col>12</xdr:col>
                    <xdr:colOff>1628775</xdr:colOff>
                    <xdr:row>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0" name="Check Box 25">
              <controlPr defaultSize="0" autoFill="0" autoLine="0" autoPict="0" altText="                                                                                                                                     _x000a__x000a_NAPPS (Núcleo de Apoio Psicopedagógico e Social ao Discente">
                <anchor moveWithCells="1">
                  <from>
                    <xdr:col>7</xdr:col>
                    <xdr:colOff>2190750</xdr:colOff>
                    <xdr:row>2</xdr:row>
                    <xdr:rowOff>276225</xdr:rowOff>
                  </from>
                  <to>
                    <xdr:col>9</xdr:col>
                    <xdr:colOff>523875</xdr:colOff>
                    <xdr:row>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1" name="Check Box 26">
              <controlPr defaultSize="0" autoFill="0" autoLine="0" autoPict="0">
                <anchor moveWithCells="1">
                  <from>
                    <xdr:col>6</xdr:col>
                    <xdr:colOff>1066800</xdr:colOff>
                    <xdr:row>2</xdr:row>
                    <xdr:rowOff>266700</xdr:rowOff>
                  </from>
                  <to>
                    <xdr:col>7</xdr:col>
                    <xdr:colOff>1504950</xdr:colOff>
                    <xdr:row>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 moveWithCells="1">
                  <from>
                    <xdr:col>4</xdr:col>
                    <xdr:colOff>1762125</xdr:colOff>
                    <xdr:row>2</xdr:row>
                    <xdr:rowOff>276225</xdr:rowOff>
                  </from>
                  <to>
                    <xdr:col>6</xdr:col>
                    <xdr:colOff>552450</xdr:colOff>
                    <xdr:row>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3" name="Check Box 27">
              <controlPr defaultSize="0" autoFill="0" autoLine="0" autoPict="0">
                <anchor moveWithCells="1">
                  <from>
                    <xdr:col>4</xdr:col>
                    <xdr:colOff>9525</xdr:colOff>
                    <xdr:row>2</xdr:row>
                    <xdr:rowOff>342900</xdr:rowOff>
                  </from>
                  <to>
                    <xdr:col>5</xdr:col>
                    <xdr:colOff>152400</xdr:colOff>
                    <xdr:row>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4" name="Check Box 36">
              <controlPr defaultSize="0" autoFill="0" autoLine="0" autoPict="0">
                <anchor moveWithCells="1">
                  <from>
                    <xdr:col>11</xdr:col>
                    <xdr:colOff>19050</xdr:colOff>
                    <xdr:row>25</xdr:row>
                    <xdr:rowOff>466725</xdr:rowOff>
                  </from>
                  <to>
                    <xdr:col>11</xdr:col>
                    <xdr:colOff>1524000</xdr:colOff>
                    <xdr:row>25</xdr:row>
                    <xdr:rowOff>1000125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5" name="Check Box 31">
              <controlPr defaultSize="0" autoFill="0" autoLine="0" autoPict="0">
                <anchor moveWithCells="1">
                  <from>
                    <xdr:col>11</xdr:col>
                    <xdr:colOff>9525</xdr:colOff>
                    <xdr:row>24</xdr:row>
                    <xdr:rowOff>819150</xdr:rowOff>
                  </from>
                  <to>
                    <xdr:col>12</xdr:col>
                    <xdr:colOff>304800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6" name="Check Box 32">
              <controlPr defaultSize="0" autoFill="0" autoLine="0" autoPict="0">
                <anchor moveWithCells="1">
                  <from>
                    <xdr:col>11</xdr:col>
                    <xdr:colOff>19050</xdr:colOff>
                    <xdr:row>25</xdr:row>
                    <xdr:rowOff>190500</xdr:rowOff>
                  </from>
                  <to>
                    <xdr:col>12</xdr:col>
                    <xdr:colOff>304800</xdr:colOff>
                    <xdr:row>25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7" name="Check Box 45">
              <controlPr defaultSize="0" autoFill="0" autoLine="0" autoPict="0">
                <anchor moveWithCells="1">
                  <from>
                    <xdr:col>11</xdr:col>
                    <xdr:colOff>9525</xdr:colOff>
                    <xdr:row>25</xdr:row>
                    <xdr:rowOff>819150</xdr:rowOff>
                  </from>
                  <to>
                    <xdr:col>12</xdr:col>
                    <xdr:colOff>295275</xdr:colOff>
                    <xdr:row>25</xdr:row>
                    <xdr:rowOff>1257300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8" name="Check Box 46">
              <controlPr defaultSize="0" autoFill="0" autoLine="0" autoPict="0">
                <anchor moveWithCells="1">
                  <from>
                    <xdr:col>12</xdr:col>
                    <xdr:colOff>38100</xdr:colOff>
                    <xdr:row>25</xdr:row>
                    <xdr:rowOff>523875</xdr:rowOff>
                  </from>
                  <to>
                    <xdr:col>13</xdr:col>
                    <xdr:colOff>19050</xdr:colOff>
                    <xdr:row>25</xdr:row>
                    <xdr:rowOff>952500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9" name="Check Box 47">
              <controlPr defaultSize="0" autoFill="0" autoLine="0" autoPict="0">
                <anchor moveWithCells="1">
                  <from>
                    <xdr:col>12</xdr:col>
                    <xdr:colOff>38100</xdr:colOff>
                    <xdr:row>25</xdr:row>
                    <xdr:rowOff>228600</xdr:rowOff>
                  </from>
                  <to>
                    <xdr:col>13</xdr:col>
                    <xdr:colOff>19050</xdr:colOff>
                    <xdr:row>25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0" name="Check Box 48">
              <controlPr defaultSize="0" autoFill="0" autoLine="0" autoPict="0">
                <anchor moveWithCells="1">
                  <from>
                    <xdr:col>12</xdr:col>
                    <xdr:colOff>38100</xdr:colOff>
                    <xdr:row>24</xdr:row>
                    <xdr:rowOff>838200</xdr:rowOff>
                  </from>
                  <to>
                    <xdr:col>13</xdr:col>
                    <xdr:colOff>28575</xdr:colOff>
                    <xdr:row>25</xdr:row>
                    <xdr:rowOff>361950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100-000000000000}">
          <x14:formula1>
            <xm:f>'Base de cálculo'!$D$2:$D$4</xm:f>
          </x14:formula1>
          <xm:sqref>C26:D26</xm:sqref>
        </x14:dataValidation>
        <x14:dataValidation type="list" allowBlank="1" showInputMessage="1" showErrorMessage="1" xr:uid="{00000000-0002-0000-0100-000001000000}">
          <x14:formula1>
            <xm:f>'Base de cálculo'!$E$2:$E$8</xm:f>
          </x14:formula1>
          <xm:sqref>G26:H26</xm:sqref>
        </x14:dataValidation>
        <x14:dataValidation type="list" allowBlank="1" showInputMessage="1" showErrorMessage="1" xr:uid="{00000000-0002-0000-0100-000002000000}">
          <x14:formula1>
            <xm:f>'Base de cálculo'!$A$2:$A$3</xm:f>
          </x14:formula1>
          <xm:sqref>C23:D24 K26:L26</xm:sqref>
        </x14:dataValidation>
        <x14:dataValidation type="list" allowBlank="1" showInputMessage="1" showErrorMessage="1" xr:uid="{00000000-0002-0000-0100-000003000000}">
          <x14:formula1>
            <xm:f>'Base de cálculo'!$C$2:$C$6</xm:f>
          </x14:formula1>
          <xm:sqref>G24</xm:sqref>
        </x14:dataValidation>
        <x14:dataValidation type="list" allowBlank="1" showInputMessage="1" showErrorMessage="1" promptTitle="ATENÇÃO" prompt="Escolha SOMENTE entre as opções apresentadas na lista" xr:uid="{00000000-0002-0000-0100-000004000000}">
          <x14:formula1>
            <xm:f>'Base de cálculo'!$G$2:$G$3</xm:f>
          </x14:formula1>
          <xm:sqref>K30:K75</xm:sqref>
        </x14:dataValidation>
        <x14:dataValidation type="list" allowBlank="1" showInputMessage="1" showErrorMessage="1" promptTitle="ATENÇÃO" prompt="Escolha SOMENTE entre as opções apresentadas na lista" xr:uid="{00000000-0002-0000-0100-000005000000}">
          <x14:formula1>
            <xm:f>'Base de cálculo'!$B$2:$B$5</xm:f>
          </x14:formula1>
          <xm:sqref>I30:I75</xm:sqref>
        </x14:dataValidation>
        <x14:dataValidation type="list" allowBlank="1" showInputMessage="1" showErrorMessage="1" promptTitle="ATENÇÃO" prompt="Escolha SOMENTE entre as opções apresentadas na lista" xr:uid="{00000000-0002-0000-0100-000006000000}">
          <x14:formula1>
            <xm:f>'Base de cálculo'!$H$4:$H$41</xm:f>
          </x14:formula1>
          <xm:sqref>L30:M75</xm:sqref>
        </x14:dataValidation>
        <x14:dataValidation type="list" allowBlank="1" showInputMessage="1" showErrorMessage="1" promptTitle="ATENÇÃO" prompt="Escolha SOMENTE entre as opções apresentadas na lista" xr:uid="{00000000-0002-0000-0100-000007000000}">
          <x14:formula1>
            <xm:f>'Base de cálculo'!$F$2:$F$12</xm:f>
          </x14:formula1>
          <xm:sqref>J30:J75</xm:sqref>
        </x14:dataValidation>
        <x14:dataValidation type="list" allowBlank="1" showInputMessage="1" showErrorMessage="1" xr:uid="{00000000-0002-0000-0100-000008000000}">
          <x14:formula1>
            <xm:f>'Base de cálculo'!$A$28:$A$30</xm:f>
          </x14:formula1>
          <xm:sqref>L24:M24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69"/>
  <sheetViews>
    <sheetView showGridLines="0" zoomScale="70" zoomScaleNormal="70" zoomScaleSheetLayoutView="70" workbookViewId="0">
      <selection activeCell="B3" sqref="B3:C4"/>
    </sheetView>
  </sheetViews>
  <sheetFormatPr defaultColWidth="10.42578125" defaultRowHeight="24" customHeight="1" x14ac:dyDescent="0.25"/>
  <cols>
    <col min="1" max="1" width="55.140625" style="17" customWidth="1"/>
    <col min="2" max="2" width="8" style="17" customWidth="1"/>
    <col min="3" max="3" width="13" style="17" bestFit="1" customWidth="1"/>
    <col min="4" max="4" width="14.85546875" style="17" customWidth="1"/>
    <col min="5" max="5" width="12.5703125" style="17" customWidth="1"/>
    <col min="6" max="6" width="12" style="17" customWidth="1"/>
    <col min="7" max="7" width="13.28515625" style="17" customWidth="1"/>
    <col min="8" max="8" width="21.140625" style="17" customWidth="1"/>
    <col min="9" max="9" width="16.85546875" style="17" customWidth="1"/>
    <col min="10" max="10" width="22" style="17" customWidth="1"/>
    <col min="11" max="11" width="16.140625" style="17" customWidth="1"/>
    <col min="12" max="12" width="41" style="17" customWidth="1"/>
    <col min="13" max="16384" width="10.42578125" style="17"/>
  </cols>
  <sheetData>
    <row r="1" spans="1:12" ht="53.25" customHeight="1" thickBot="1" x14ac:dyDescent="0.3">
      <c r="A1" s="603" t="s">
        <v>274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5"/>
    </row>
    <row r="2" spans="1:12" ht="37.5" customHeight="1" x14ac:dyDescent="0.25">
      <c r="A2" s="217" t="s">
        <v>176</v>
      </c>
      <c r="B2" s="606">
        <f>Proposta!B2</f>
        <v>0</v>
      </c>
      <c r="C2" s="607"/>
      <c r="D2" s="607"/>
      <c r="E2" s="607"/>
      <c r="F2" s="607"/>
      <c r="G2" s="607"/>
      <c r="H2" s="607"/>
      <c r="I2" s="607"/>
      <c r="J2" s="607"/>
      <c r="K2" s="607"/>
      <c r="L2" s="608"/>
    </row>
    <row r="3" spans="1:12" ht="28.5" customHeight="1" x14ac:dyDescent="0.25">
      <c r="A3" s="610" t="s">
        <v>77</v>
      </c>
      <c r="B3" s="635"/>
      <c r="C3" s="636"/>
      <c r="D3" s="612" t="s">
        <v>78</v>
      </c>
      <c r="E3" s="613"/>
      <c r="F3" s="613"/>
      <c r="G3" s="613"/>
      <c r="H3" s="613"/>
      <c r="I3" s="613"/>
      <c r="J3" s="613"/>
      <c r="K3" s="613"/>
      <c r="L3" s="614"/>
    </row>
    <row r="4" spans="1:12" ht="28.5" customHeight="1" x14ac:dyDescent="0.25">
      <c r="A4" s="611"/>
      <c r="B4" s="637"/>
      <c r="C4" s="638"/>
      <c r="D4" s="612"/>
      <c r="E4" s="613"/>
      <c r="F4" s="613"/>
      <c r="G4" s="613"/>
      <c r="H4" s="613"/>
      <c r="I4" s="613"/>
      <c r="J4" s="613"/>
      <c r="K4" s="613"/>
      <c r="L4" s="614"/>
    </row>
    <row r="5" spans="1:12" ht="65.25" customHeight="1" x14ac:dyDescent="0.25">
      <c r="A5" s="218" t="str">
        <f>Proposta!A5</f>
        <v>Responsável pela Atividade Acadêmica</v>
      </c>
      <c r="B5" s="619"/>
      <c r="C5" s="620"/>
      <c r="D5" s="621"/>
      <c r="E5" s="207" t="s">
        <v>164</v>
      </c>
      <c r="F5" s="626" t="str">
        <f>'Base de cálculo'!B12</f>
        <v>Evento de Extensão</v>
      </c>
      <c r="G5" s="627"/>
      <c r="H5" s="207" t="s">
        <v>150</v>
      </c>
      <c r="I5" s="626">
        <f>'Base de cálculo'!B23</f>
        <v>0</v>
      </c>
      <c r="J5" s="628"/>
      <c r="K5" s="628"/>
      <c r="L5" s="629"/>
    </row>
    <row r="6" spans="1:12" ht="51.75" customHeight="1" thickBot="1" x14ac:dyDescent="0.3">
      <c r="A6" s="219" t="str">
        <f>Proposta!A9</f>
        <v>Coordenador do Curso</v>
      </c>
      <c r="B6" s="622">
        <f>Proposta!C10</f>
        <v>0</v>
      </c>
      <c r="C6" s="623"/>
      <c r="D6" s="624"/>
      <c r="E6" s="625" t="str">
        <f>Proposta!A13</f>
        <v>Projeto vinculado ao curso de:</v>
      </c>
      <c r="F6" s="625"/>
      <c r="G6" s="625"/>
      <c r="H6" s="630"/>
      <c r="I6" s="631"/>
      <c r="J6" s="631"/>
      <c r="K6" s="631"/>
      <c r="L6" s="632"/>
    </row>
    <row r="7" spans="1:12" ht="79.5" customHeight="1" thickBot="1" x14ac:dyDescent="0.3">
      <c r="A7" s="208" t="s">
        <v>219</v>
      </c>
      <c r="B7" s="633" t="s">
        <v>232</v>
      </c>
      <c r="C7" s="633"/>
      <c r="D7" s="633"/>
      <c r="E7" s="633"/>
      <c r="F7" s="633"/>
      <c r="G7" s="633"/>
      <c r="H7" s="633"/>
      <c r="I7" s="633"/>
      <c r="J7" s="633"/>
      <c r="K7" s="633"/>
      <c r="L7" s="634"/>
    </row>
    <row r="8" spans="1:12" ht="35.25" customHeight="1" x14ac:dyDescent="0.25">
      <c r="A8" s="615"/>
      <c r="B8" s="609"/>
      <c r="C8" s="609"/>
      <c r="D8" s="609" t="s">
        <v>220</v>
      </c>
      <c r="E8" s="609"/>
      <c r="F8" s="609" t="s">
        <v>79</v>
      </c>
      <c r="G8" s="609"/>
      <c r="H8" s="616" t="s">
        <v>88</v>
      </c>
      <c r="I8" s="617"/>
      <c r="J8" s="617"/>
      <c r="K8" s="617"/>
      <c r="L8" s="618"/>
    </row>
    <row r="9" spans="1:12" ht="30.75" customHeight="1" x14ac:dyDescent="0.25">
      <c r="A9" s="588" t="s">
        <v>84</v>
      </c>
      <c r="B9" s="589"/>
      <c r="C9" s="589"/>
      <c r="D9" s="579">
        <f>Proposta!K23</f>
        <v>0</v>
      </c>
      <c r="E9" s="579"/>
      <c r="F9" s="573"/>
      <c r="G9" s="573"/>
      <c r="H9" s="594"/>
      <c r="I9" s="595"/>
      <c r="J9" s="595"/>
      <c r="K9" s="595"/>
      <c r="L9" s="596"/>
    </row>
    <row r="10" spans="1:12" ht="30.75" customHeight="1" x14ac:dyDescent="0.25">
      <c r="A10" s="580" t="s">
        <v>87</v>
      </c>
      <c r="B10" s="581"/>
      <c r="C10" s="582"/>
      <c r="D10" s="583">
        <f>Proposta!G25</f>
        <v>0</v>
      </c>
      <c r="E10" s="593"/>
      <c r="F10" s="578">
        <f>D10</f>
        <v>0</v>
      </c>
      <c r="G10" s="579"/>
      <c r="H10" s="594"/>
      <c r="I10" s="595"/>
      <c r="J10" s="595"/>
      <c r="K10" s="595"/>
      <c r="L10" s="596"/>
    </row>
    <row r="11" spans="1:12" ht="30.75" customHeight="1" x14ac:dyDescent="0.25">
      <c r="A11" s="580" t="s">
        <v>85</v>
      </c>
      <c r="B11" s="581"/>
      <c r="C11" s="582"/>
      <c r="D11" s="583">
        <f>Proposta!G25*Proposta!K23</f>
        <v>0</v>
      </c>
      <c r="E11" s="584"/>
      <c r="F11" s="590">
        <f>SUM(F10*F9)</f>
        <v>0</v>
      </c>
      <c r="G11" s="661"/>
      <c r="H11" s="639"/>
      <c r="I11" s="640"/>
      <c r="J11" s="640"/>
      <c r="K11" s="640"/>
      <c r="L11" s="641"/>
    </row>
    <row r="12" spans="1:12" ht="30.75" customHeight="1" x14ac:dyDescent="0.25">
      <c r="A12" s="580" t="s">
        <v>86</v>
      </c>
      <c r="B12" s="581"/>
      <c r="C12" s="582"/>
      <c r="D12" s="583">
        <f>Proposta!K25</f>
        <v>0</v>
      </c>
      <c r="E12" s="593"/>
      <c r="F12" s="591">
        <v>0</v>
      </c>
      <c r="G12" s="592"/>
      <c r="H12" s="600"/>
      <c r="I12" s="601"/>
      <c r="J12" s="601"/>
      <c r="K12" s="601"/>
      <c r="L12" s="602"/>
    </row>
    <row r="13" spans="1:12" ht="30.75" customHeight="1" x14ac:dyDescent="0.25">
      <c r="A13" s="588" t="s">
        <v>80</v>
      </c>
      <c r="B13" s="589"/>
      <c r="C13" s="589"/>
      <c r="D13" s="578">
        <f>Proposta!I152</f>
        <v>0</v>
      </c>
      <c r="E13" s="579"/>
      <c r="F13" s="590">
        <f>'Base de cálculo'!AM50</f>
        <v>0</v>
      </c>
      <c r="G13" s="590"/>
      <c r="H13" s="597"/>
      <c r="I13" s="598"/>
      <c r="J13" s="598"/>
      <c r="K13" s="598"/>
      <c r="L13" s="599"/>
    </row>
    <row r="14" spans="1:12" ht="30.75" customHeight="1" x14ac:dyDescent="0.25">
      <c r="A14" s="588" t="s">
        <v>81</v>
      </c>
      <c r="B14" s="589"/>
      <c r="C14" s="589"/>
      <c r="D14" s="578">
        <f>Proposta!I153</f>
        <v>0</v>
      </c>
      <c r="E14" s="579"/>
      <c r="F14" s="590">
        <f>'Base de cálculo'!AM51</f>
        <v>0</v>
      </c>
      <c r="G14" s="590"/>
      <c r="H14" s="585"/>
      <c r="I14" s="585"/>
      <c r="J14" s="585"/>
      <c r="K14" s="585"/>
      <c r="L14" s="586"/>
    </row>
    <row r="15" spans="1:12" ht="30.75" customHeight="1" x14ac:dyDescent="0.25">
      <c r="A15" s="588" t="s">
        <v>82</v>
      </c>
      <c r="B15" s="589"/>
      <c r="C15" s="589"/>
      <c r="D15" s="578">
        <f>Proposta!I154</f>
        <v>0</v>
      </c>
      <c r="E15" s="579"/>
      <c r="F15" s="587">
        <v>0</v>
      </c>
      <c r="G15" s="587"/>
      <c r="H15" s="585"/>
      <c r="I15" s="585"/>
      <c r="J15" s="585"/>
      <c r="K15" s="585"/>
      <c r="L15" s="586"/>
    </row>
    <row r="16" spans="1:12" ht="30.75" customHeight="1" x14ac:dyDescent="0.25">
      <c r="A16" s="588" t="s">
        <v>133</v>
      </c>
      <c r="B16" s="589"/>
      <c r="C16" s="589"/>
      <c r="D16" s="578">
        <f>'Base de cálculo'!P49</f>
        <v>0</v>
      </c>
      <c r="E16" s="579"/>
      <c r="F16" s="590">
        <f>'Base de cálculo'!BA49</f>
        <v>0</v>
      </c>
      <c r="G16" s="590"/>
      <c r="H16" s="585"/>
      <c r="I16" s="585"/>
      <c r="J16" s="585"/>
      <c r="K16" s="585"/>
      <c r="L16" s="586"/>
    </row>
    <row r="17" spans="1:12" ht="30.75" customHeight="1" x14ac:dyDescent="0.25">
      <c r="A17" s="588" t="s">
        <v>182</v>
      </c>
      <c r="B17" s="589"/>
      <c r="C17" s="589"/>
      <c r="D17" s="578">
        <f>Proposta!I156</f>
        <v>0</v>
      </c>
      <c r="E17" s="579"/>
      <c r="F17" s="587">
        <v>0</v>
      </c>
      <c r="G17" s="587"/>
      <c r="H17" s="585"/>
      <c r="I17" s="585"/>
      <c r="J17" s="585"/>
      <c r="K17" s="585"/>
      <c r="L17" s="586"/>
    </row>
    <row r="18" spans="1:12" ht="30.75" customHeight="1" thickBot="1" x14ac:dyDescent="0.3">
      <c r="A18" s="588" t="s">
        <v>83</v>
      </c>
      <c r="B18" s="589"/>
      <c r="C18" s="589"/>
      <c r="D18" s="645">
        <f>Proposta!I157</f>
        <v>0</v>
      </c>
      <c r="E18" s="646"/>
      <c r="F18" s="656">
        <v>0</v>
      </c>
      <c r="G18" s="656"/>
      <c r="H18" s="585"/>
      <c r="I18" s="585"/>
      <c r="J18" s="585"/>
      <c r="K18" s="585"/>
      <c r="L18" s="586"/>
    </row>
    <row r="19" spans="1:12" ht="30.75" customHeight="1" thickBot="1" x14ac:dyDescent="0.4">
      <c r="A19" s="588" t="s">
        <v>89</v>
      </c>
      <c r="B19" s="589"/>
      <c r="C19" s="655"/>
      <c r="D19" s="659">
        <f>Proposta!I159</f>
        <v>0</v>
      </c>
      <c r="E19" s="660"/>
      <c r="F19" s="657">
        <f>SUM(F11+F12-F13-F14-F15-F16-F17-F18)</f>
        <v>0</v>
      </c>
      <c r="G19" s="658"/>
      <c r="H19" s="652"/>
      <c r="I19" s="653"/>
      <c r="J19" s="653"/>
      <c r="K19" s="653"/>
      <c r="L19" s="654"/>
    </row>
    <row r="20" spans="1:12" ht="52.5" customHeight="1" thickBot="1" x14ac:dyDescent="0.3">
      <c r="A20" s="647" t="s">
        <v>233</v>
      </c>
      <c r="B20" s="648"/>
      <c r="C20" s="648"/>
      <c r="D20" s="648"/>
      <c r="E20" s="648"/>
      <c r="F20" s="648"/>
      <c r="G20" s="648"/>
      <c r="H20" s="648"/>
      <c r="I20" s="648"/>
      <c r="J20" s="648"/>
      <c r="K20" s="648"/>
      <c r="L20" s="649"/>
    </row>
    <row r="21" spans="1:12" ht="93" customHeight="1" x14ac:dyDescent="0.25">
      <c r="A21" s="220" t="s">
        <v>197</v>
      </c>
      <c r="B21" s="342" t="s">
        <v>212</v>
      </c>
      <c r="C21" s="342"/>
      <c r="D21" s="342"/>
      <c r="E21" s="250" t="s">
        <v>194</v>
      </c>
      <c r="F21" s="250" t="s">
        <v>195</v>
      </c>
      <c r="G21" s="250" t="s">
        <v>15</v>
      </c>
      <c r="H21" s="250" t="s">
        <v>213</v>
      </c>
      <c r="I21" s="250" t="s">
        <v>16</v>
      </c>
      <c r="J21" s="186" t="s">
        <v>17</v>
      </c>
      <c r="K21" s="250" t="s">
        <v>221</v>
      </c>
      <c r="L21" s="221" t="s">
        <v>215</v>
      </c>
    </row>
    <row r="22" spans="1:12" ht="45" customHeight="1" x14ac:dyDescent="0.25">
      <c r="A22" s="135"/>
      <c r="B22" s="642"/>
      <c r="C22" s="643"/>
      <c r="D22" s="644"/>
      <c r="E22" s="126">
        <v>0</v>
      </c>
      <c r="F22" s="126">
        <v>0</v>
      </c>
      <c r="G22" s="222">
        <f>SUM(F22-E22)</f>
        <v>0</v>
      </c>
      <c r="H22" s="18"/>
      <c r="I22" s="131"/>
      <c r="J22" s="99"/>
      <c r="K22" s="132"/>
      <c r="L22" s="136"/>
    </row>
    <row r="23" spans="1:12" ht="45" customHeight="1" x14ac:dyDescent="0.25">
      <c r="A23" s="135"/>
      <c r="B23" s="642"/>
      <c r="C23" s="643"/>
      <c r="D23" s="644"/>
      <c r="E23" s="126">
        <v>0</v>
      </c>
      <c r="F23" s="126">
        <v>0</v>
      </c>
      <c r="G23" s="223">
        <f t="shared" ref="G23:G51" si="0">SUM(F23-E23)</f>
        <v>0</v>
      </c>
      <c r="H23" s="18"/>
      <c r="I23" s="131"/>
      <c r="J23" s="99"/>
      <c r="K23" s="132"/>
      <c r="L23" s="174"/>
    </row>
    <row r="24" spans="1:12" ht="45" customHeight="1" x14ac:dyDescent="0.25">
      <c r="A24" s="135"/>
      <c r="B24" s="642"/>
      <c r="C24" s="643"/>
      <c r="D24" s="644"/>
      <c r="E24" s="126">
        <v>0</v>
      </c>
      <c r="F24" s="126">
        <v>0</v>
      </c>
      <c r="G24" s="223">
        <f t="shared" si="0"/>
        <v>0</v>
      </c>
      <c r="H24" s="18"/>
      <c r="I24" s="131"/>
      <c r="J24" s="99"/>
      <c r="K24" s="132"/>
      <c r="L24" s="174"/>
    </row>
    <row r="25" spans="1:12" ht="45" customHeight="1" x14ac:dyDescent="0.25">
      <c r="A25" s="135"/>
      <c r="B25" s="642"/>
      <c r="C25" s="643"/>
      <c r="D25" s="644"/>
      <c r="E25" s="126">
        <v>0</v>
      </c>
      <c r="F25" s="126">
        <v>0</v>
      </c>
      <c r="G25" s="223">
        <f t="shared" si="0"/>
        <v>0</v>
      </c>
      <c r="H25" s="18"/>
      <c r="I25" s="131"/>
      <c r="J25" s="99"/>
      <c r="K25" s="132"/>
      <c r="L25" s="174"/>
    </row>
    <row r="26" spans="1:12" ht="45" customHeight="1" x14ac:dyDescent="0.25">
      <c r="A26" s="135"/>
      <c r="B26" s="642"/>
      <c r="C26" s="643"/>
      <c r="D26" s="644"/>
      <c r="E26" s="126">
        <v>0</v>
      </c>
      <c r="F26" s="126">
        <v>0</v>
      </c>
      <c r="G26" s="223">
        <f t="shared" si="0"/>
        <v>0</v>
      </c>
      <c r="H26" s="18"/>
      <c r="I26" s="131"/>
      <c r="J26" s="99"/>
      <c r="K26" s="132"/>
      <c r="L26" s="174"/>
    </row>
    <row r="27" spans="1:12" ht="45" customHeight="1" x14ac:dyDescent="0.25">
      <c r="A27" s="135"/>
      <c r="B27" s="642"/>
      <c r="C27" s="643"/>
      <c r="D27" s="644"/>
      <c r="E27" s="126">
        <v>0</v>
      </c>
      <c r="F27" s="126">
        <v>0</v>
      </c>
      <c r="G27" s="223">
        <f t="shared" si="0"/>
        <v>0</v>
      </c>
      <c r="H27" s="18"/>
      <c r="I27" s="131"/>
      <c r="J27" s="99"/>
      <c r="K27" s="132"/>
      <c r="L27" s="174"/>
    </row>
    <row r="28" spans="1:12" ht="45" customHeight="1" x14ac:dyDescent="0.25">
      <c r="A28" s="135"/>
      <c r="B28" s="642"/>
      <c r="C28" s="643"/>
      <c r="D28" s="644"/>
      <c r="E28" s="126">
        <v>0</v>
      </c>
      <c r="F28" s="126">
        <v>0</v>
      </c>
      <c r="G28" s="223">
        <f t="shared" si="0"/>
        <v>0</v>
      </c>
      <c r="H28" s="18"/>
      <c r="I28" s="131"/>
      <c r="J28" s="99"/>
      <c r="K28" s="132"/>
      <c r="L28" s="174"/>
    </row>
    <row r="29" spans="1:12" ht="45" customHeight="1" x14ac:dyDescent="0.25">
      <c r="A29" s="135"/>
      <c r="B29" s="642"/>
      <c r="C29" s="643"/>
      <c r="D29" s="644"/>
      <c r="E29" s="126">
        <v>0</v>
      </c>
      <c r="F29" s="126">
        <v>0</v>
      </c>
      <c r="G29" s="223">
        <f t="shared" si="0"/>
        <v>0</v>
      </c>
      <c r="H29" s="18"/>
      <c r="I29" s="131"/>
      <c r="J29" s="99"/>
      <c r="K29" s="132"/>
      <c r="L29" s="174"/>
    </row>
    <row r="30" spans="1:12" ht="45" customHeight="1" x14ac:dyDescent="0.25">
      <c r="A30" s="135"/>
      <c r="B30" s="642"/>
      <c r="C30" s="643"/>
      <c r="D30" s="644"/>
      <c r="E30" s="126">
        <v>0</v>
      </c>
      <c r="F30" s="126">
        <v>0</v>
      </c>
      <c r="G30" s="223">
        <f t="shared" si="0"/>
        <v>0</v>
      </c>
      <c r="H30" s="18"/>
      <c r="I30" s="131"/>
      <c r="J30" s="99"/>
      <c r="K30" s="132"/>
      <c r="L30" s="174"/>
    </row>
    <row r="31" spans="1:12" ht="45" customHeight="1" x14ac:dyDescent="0.25">
      <c r="A31" s="135"/>
      <c r="B31" s="642"/>
      <c r="C31" s="643"/>
      <c r="D31" s="644"/>
      <c r="E31" s="126">
        <v>0</v>
      </c>
      <c r="F31" s="126">
        <v>0</v>
      </c>
      <c r="G31" s="222">
        <f t="shared" si="0"/>
        <v>0</v>
      </c>
      <c r="H31" s="18"/>
      <c r="I31" s="131"/>
      <c r="J31" s="99"/>
      <c r="K31" s="132"/>
      <c r="L31" s="174"/>
    </row>
    <row r="32" spans="1:12" ht="45" customHeight="1" x14ac:dyDescent="0.25">
      <c r="A32" s="135"/>
      <c r="B32" s="642"/>
      <c r="C32" s="643"/>
      <c r="D32" s="644"/>
      <c r="E32" s="126">
        <v>0</v>
      </c>
      <c r="F32" s="126">
        <v>0</v>
      </c>
      <c r="G32" s="223">
        <f t="shared" si="0"/>
        <v>0</v>
      </c>
      <c r="H32" s="18"/>
      <c r="I32" s="131"/>
      <c r="J32" s="99"/>
      <c r="K32" s="132"/>
      <c r="L32" s="174"/>
    </row>
    <row r="33" spans="1:12" ht="45" customHeight="1" x14ac:dyDescent="0.25">
      <c r="A33" s="135"/>
      <c r="B33" s="642"/>
      <c r="C33" s="643"/>
      <c r="D33" s="644"/>
      <c r="E33" s="126">
        <v>0</v>
      </c>
      <c r="F33" s="126">
        <v>0</v>
      </c>
      <c r="G33" s="223">
        <f t="shared" si="0"/>
        <v>0</v>
      </c>
      <c r="H33" s="18"/>
      <c r="I33" s="131"/>
      <c r="J33" s="99"/>
      <c r="K33" s="132"/>
      <c r="L33" s="174"/>
    </row>
    <row r="34" spans="1:12" ht="45" customHeight="1" x14ac:dyDescent="0.25">
      <c r="A34" s="135"/>
      <c r="B34" s="642"/>
      <c r="C34" s="643"/>
      <c r="D34" s="644"/>
      <c r="E34" s="126">
        <v>0</v>
      </c>
      <c r="F34" s="126">
        <v>0</v>
      </c>
      <c r="G34" s="223">
        <f t="shared" si="0"/>
        <v>0</v>
      </c>
      <c r="H34" s="18"/>
      <c r="I34" s="131"/>
      <c r="J34" s="99"/>
      <c r="K34" s="132"/>
      <c r="L34" s="174"/>
    </row>
    <row r="35" spans="1:12" ht="45" customHeight="1" x14ac:dyDescent="0.25">
      <c r="A35" s="135"/>
      <c r="B35" s="642"/>
      <c r="C35" s="643"/>
      <c r="D35" s="644"/>
      <c r="E35" s="126">
        <v>0</v>
      </c>
      <c r="F35" s="126">
        <v>0</v>
      </c>
      <c r="G35" s="223">
        <f t="shared" si="0"/>
        <v>0</v>
      </c>
      <c r="H35" s="18"/>
      <c r="I35" s="131"/>
      <c r="J35" s="99"/>
      <c r="K35" s="132"/>
      <c r="L35" s="174"/>
    </row>
    <row r="36" spans="1:12" ht="45" customHeight="1" x14ac:dyDescent="0.25">
      <c r="A36" s="135"/>
      <c r="B36" s="642"/>
      <c r="C36" s="643"/>
      <c r="D36" s="644"/>
      <c r="E36" s="126">
        <v>0</v>
      </c>
      <c r="F36" s="126">
        <v>0</v>
      </c>
      <c r="G36" s="223">
        <f t="shared" si="0"/>
        <v>0</v>
      </c>
      <c r="H36" s="18"/>
      <c r="I36" s="131"/>
      <c r="J36" s="99"/>
      <c r="K36" s="132"/>
      <c r="L36" s="174"/>
    </row>
    <row r="37" spans="1:12" ht="45" customHeight="1" x14ac:dyDescent="0.25">
      <c r="A37" s="135"/>
      <c r="B37" s="642"/>
      <c r="C37" s="643"/>
      <c r="D37" s="644"/>
      <c r="E37" s="126">
        <v>0</v>
      </c>
      <c r="F37" s="126">
        <v>0</v>
      </c>
      <c r="G37" s="223">
        <f t="shared" si="0"/>
        <v>0</v>
      </c>
      <c r="H37" s="18"/>
      <c r="I37" s="131"/>
      <c r="J37" s="99"/>
      <c r="K37" s="132"/>
      <c r="L37" s="174"/>
    </row>
    <row r="38" spans="1:12" ht="45" customHeight="1" x14ac:dyDescent="0.25">
      <c r="A38" s="135"/>
      <c r="B38" s="642"/>
      <c r="C38" s="643"/>
      <c r="D38" s="644"/>
      <c r="E38" s="126">
        <v>0</v>
      </c>
      <c r="F38" s="126">
        <v>0</v>
      </c>
      <c r="G38" s="223">
        <f t="shared" si="0"/>
        <v>0</v>
      </c>
      <c r="H38" s="18"/>
      <c r="I38" s="131"/>
      <c r="J38" s="99"/>
      <c r="K38" s="132"/>
      <c r="L38" s="174"/>
    </row>
    <row r="39" spans="1:12" ht="45" customHeight="1" x14ac:dyDescent="0.25">
      <c r="A39" s="135"/>
      <c r="B39" s="642"/>
      <c r="C39" s="643"/>
      <c r="D39" s="644"/>
      <c r="E39" s="126">
        <v>0</v>
      </c>
      <c r="F39" s="126">
        <v>0</v>
      </c>
      <c r="G39" s="223">
        <f t="shared" si="0"/>
        <v>0</v>
      </c>
      <c r="H39" s="18"/>
      <c r="I39" s="131"/>
      <c r="J39" s="99"/>
      <c r="K39" s="132"/>
      <c r="L39" s="174"/>
    </row>
    <row r="40" spans="1:12" ht="45" customHeight="1" x14ac:dyDescent="0.25">
      <c r="A40" s="135"/>
      <c r="B40" s="642"/>
      <c r="C40" s="643"/>
      <c r="D40" s="644"/>
      <c r="E40" s="126">
        <v>0</v>
      </c>
      <c r="F40" s="126">
        <v>0</v>
      </c>
      <c r="G40" s="223">
        <f t="shared" si="0"/>
        <v>0</v>
      </c>
      <c r="H40" s="18"/>
      <c r="I40" s="131"/>
      <c r="J40" s="99"/>
      <c r="K40" s="132"/>
      <c r="L40" s="174"/>
    </row>
    <row r="41" spans="1:12" ht="45" customHeight="1" x14ac:dyDescent="0.25">
      <c r="A41" s="135"/>
      <c r="B41" s="642"/>
      <c r="C41" s="643"/>
      <c r="D41" s="644"/>
      <c r="E41" s="126">
        <v>0</v>
      </c>
      <c r="F41" s="126">
        <v>0</v>
      </c>
      <c r="G41" s="223">
        <f t="shared" si="0"/>
        <v>0</v>
      </c>
      <c r="H41" s="18"/>
      <c r="I41" s="131"/>
      <c r="J41" s="99"/>
      <c r="K41" s="132"/>
      <c r="L41" s="174"/>
    </row>
    <row r="42" spans="1:12" ht="45" customHeight="1" x14ac:dyDescent="0.25">
      <c r="A42" s="135"/>
      <c r="B42" s="642"/>
      <c r="C42" s="643"/>
      <c r="D42" s="644"/>
      <c r="E42" s="126">
        <v>0</v>
      </c>
      <c r="F42" s="126">
        <v>0</v>
      </c>
      <c r="G42" s="223">
        <f t="shared" si="0"/>
        <v>0</v>
      </c>
      <c r="H42" s="18"/>
      <c r="I42" s="131"/>
      <c r="J42" s="99"/>
      <c r="K42" s="132"/>
      <c r="L42" s="174"/>
    </row>
    <row r="43" spans="1:12" ht="45" customHeight="1" x14ac:dyDescent="0.25">
      <c r="A43" s="135"/>
      <c r="B43" s="642"/>
      <c r="C43" s="643"/>
      <c r="D43" s="644"/>
      <c r="E43" s="126">
        <v>0</v>
      </c>
      <c r="F43" s="126">
        <v>0</v>
      </c>
      <c r="G43" s="223">
        <f t="shared" si="0"/>
        <v>0</v>
      </c>
      <c r="H43" s="18"/>
      <c r="I43" s="131"/>
      <c r="J43" s="99"/>
      <c r="K43" s="132"/>
      <c r="L43" s="174"/>
    </row>
    <row r="44" spans="1:12" ht="45" customHeight="1" x14ac:dyDescent="0.25">
      <c r="A44" s="135"/>
      <c r="B44" s="642"/>
      <c r="C44" s="643"/>
      <c r="D44" s="644"/>
      <c r="E44" s="126">
        <v>0</v>
      </c>
      <c r="F44" s="126">
        <v>0</v>
      </c>
      <c r="G44" s="223">
        <f t="shared" si="0"/>
        <v>0</v>
      </c>
      <c r="H44" s="18"/>
      <c r="I44" s="131"/>
      <c r="J44" s="99"/>
      <c r="K44" s="132"/>
      <c r="L44" s="174"/>
    </row>
    <row r="45" spans="1:12" ht="45" customHeight="1" x14ac:dyDescent="0.25">
      <c r="A45" s="135"/>
      <c r="B45" s="642"/>
      <c r="C45" s="643"/>
      <c r="D45" s="644"/>
      <c r="E45" s="126">
        <v>0</v>
      </c>
      <c r="F45" s="126">
        <v>0</v>
      </c>
      <c r="G45" s="223">
        <f t="shared" si="0"/>
        <v>0</v>
      </c>
      <c r="H45" s="18"/>
      <c r="I45" s="131"/>
      <c r="J45" s="99"/>
      <c r="K45" s="132"/>
      <c r="L45" s="174"/>
    </row>
    <row r="46" spans="1:12" ht="45" customHeight="1" x14ac:dyDescent="0.25">
      <c r="A46" s="135"/>
      <c r="B46" s="642"/>
      <c r="C46" s="643"/>
      <c r="D46" s="644"/>
      <c r="E46" s="126">
        <v>0</v>
      </c>
      <c r="F46" s="126">
        <v>0</v>
      </c>
      <c r="G46" s="223">
        <f t="shared" si="0"/>
        <v>0</v>
      </c>
      <c r="H46" s="18"/>
      <c r="I46" s="131"/>
      <c r="J46" s="99"/>
      <c r="K46" s="132"/>
      <c r="L46" s="174"/>
    </row>
    <row r="47" spans="1:12" ht="45" customHeight="1" x14ac:dyDescent="0.25">
      <c r="A47" s="135"/>
      <c r="B47" s="642"/>
      <c r="C47" s="643"/>
      <c r="D47" s="644"/>
      <c r="E47" s="126">
        <v>0</v>
      </c>
      <c r="F47" s="126">
        <v>0</v>
      </c>
      <c r="G47" s="223">
        <f t="shared" si="0"/>
        <v>0</v>
      </c>
      <c r="H47" s="18"/>
      <c r="I47" s="131"/>
      <c r="J47" s="99"/>
      <c r="K47" s="132"/>
      <c r="L47" s="174"/>
    </row>
    <row r="48" spans="1:12" ht="45" customHeight="1" x14ac:dyDescent="0.25">
      <c r="A48" s="135"/>
      <c r="B48" s="642"/>
      <c r="C48" s="643"/>
      <c r="D48" s="644"/>
      <c r="E48" s="126">
        <v>0</v>
      </c>
      <c r="F48" s="126">
        <v>0</v>
      </c>
      <c r="G48" s="223">
        <f t="shared" si="0"/>
        <v>0</v>
      </c>
      <c r="H48" s="18"/>
      <c r="I48" s="131"/>
      <c r="J48" s="99"/>
      <c r="K48" s="132"/>
      <c r="L48" s="174"/>
    </row>
    <row r="49" spans="1:12" ht="45" customHeight="1" x14ac:dyDescent="0.25">
      <c r="A49" s="135"/>
      <c r="B49" s="642"/>
      <c r="C49" s="643"/>
      <c r="D49" s="644"/>
      <c r="E49" s="126">
        <v>0</v>
      </c>
      <c r="F49" s="126">
        <v>0</v>
      </c>
      <c r="G49" s="223">
        <f t="shared" si="0"/>
        <v>0</v>
      </c>
      <c r="H49" s="18"/>
      <c r="I49" s="131"/>
      <c r="J49" s="99"/>
      <c r="K49" s="132"/>
      <c r="L49" s="174"/>
    </row>
    <row r="50" spans="1:12" ht="45" customHeight="1" x14ac:dyDescent="0.25">
      <c r="A50" s="135"/>
      <c r="B50" s="642"/>
      <c r="C50" s="643"/>
      <c r="D50" s="644"/>
      <c r="E50" s="126">
        <v>0</v>
      </c>
      <c r="F50" s="126">
        <v>0</v>
      </c>
      <c r="G50" s="223">
        <f t="shared" si="0"/>
        <v>0</v>
      </c>
      <c r="H50" s="18"/>
      <c r="I50" s="131"/>
      <c r="J50" s="99"/>
      <c r="K50" s="132"/>
      <c r="L50" s="174"/>
    </row>
    <row r="51" spans="1:12" ht="45" customHeight="1" thickBot="1" x14ac:dyDescent="0.3">
      <c r="A51" s="135"/>
      <c r="B51" s="642"/>
      <c r="C51" s="643"/>
      <c r="D51" s="644"/>
      <c r="E51" s="126">
        <v>0</v>
      </c>
      <c r="F51" s="126">
        <v>0</v>
      </c>
      <c r="G51" s="224">
        <f t="shared" si="0"/>
        <v>0</v>
      </c>
      <c r="H51" s="18"/>
      <c r="I51" s="131"/>
      <c r="J51" s="99"/>
      <c r="K51" s="132"/>
      <c r="L51" s="174"/>
    </row>
    <row r="52" spans="1:12" ht="96" customHeight="1" thickBot="1" x14ac:dyDescent="0.3">
      <c r="A52" s="396" t="str">
        <f>Proposta!A78</f>
        <v>TABELA DE VALORES A SEREM PAGOS  HORA/AULA  (BRUTO):  R$ 80,00 (Doutor), R$ 70,00 (Mestre), R$ 60,00 (especialista), R$ 50,00 (Graduado). Este valor será contabilizado no custo do curso, no final da planilha.  Em evento excepcional, em que o proponente traz um palestrante externo, no qual o valor a ser pago é diferente do tabelado, o valor deverá ser informado na célula ao lado.</v>
      </c>
      <c r="B52" s="397"/>
      <c r="C52" s="397"/>
      <c r="D52" s="397"/>
      <c r="E52" s="397"/>
      <c r="F52" s="397"/>
      <c r="G52" s="397"/>
      <c r="H52" s="225" t="s">
        <v>52</v>
      </c>
      <c r="I52" s="134">
        <v>0</v>
      </c>
      <c r="J52" s="225" t="s">
        <v>53</v>
      </c>
      <c r="K52" s="650"/>
      <c r="L52" s="651"/>
    </row>
    <row r="53" spans="1:12" ht="53.25" customHeight="1" x14ac:dyDescent="0.25">
      <c r="A53" s="226" t="s">
        <v>201</v>
      </c>
      <c r="B53" s="693"/>
      <c r="C53" s="693"/>
      <c r="D53" s="693"/>
      <c r="E53" s="693"/>
      <c r="F53" s="693"/>
      <c r="G53" s="693"/>
      <c r="H53" s="693"/>
      <c r="I53" s="693"/>
      <c r="J53" s="693"/>
      <c r="K53" s="693"/>
      <c r="L53" s="694"/>
    </row>
    <row r="54" spans="1:12" ht="50.25" customHeight="1" x14ac:dyDescent="0.25">
      <c r="A54" s="611" t="s">
        <v>223</v>
      </c>
      <c r="B54" s="672"/>
      <c r="C54" s="672"/>
      <c r="D54" s="672"/>
      <c r="E54" s="562"/>
      <c r="F54" s="562"/>
      <c r="G54" s="562"/>
      <c r="H54" s="562"/>
      <c r="I54" s="562"/>
      <c r="J54" s="562"/>
      <c r="K54" s="562"/>
      <c r="L54" s="673"/>
    </row>
    <row r="55" spans="1:12" ht="50.25" customHeight="1" x14ac:dyDescent="0.25">
      <c r="A55" s="695" t="s">
        <v>222</v>
      </c>
      <c r="B55" s="366"/>
      <c r="C55" s="366"/>
      <c r="D55" s="366"/>
      <c r="E55" s="531"/>
      <c r="F55" s="531"/>
      <c r="G55" s="531"/>
      <c r="H55" s="531"/>
      <c r="I55" s="531"/>
      <c r="J55" s="531"/>
      <c r="K55" s="531"/>
      <c r="L55" s="532"/>
    </row>
    <row r="56" spans="1:12" ht="55.5" customHeight="1" thickBot="1" x14ac:dyDescent="0.3">
      <c r="A56" s="689" t="s">
        <v>151</v>
      </c>
      <c r="B56" s="690"/>
      <c r="C56" s="690"/>
      <c r="D56" s="690"/>
      <c r="E56" s="690"/>
      <c r="F56" s="690"/>
      <c r="G56" s="691"/>
      <c r="H56" s="691"/>
      <c r="I56" s="691"/>
      <c r="J56" s="691"/>
      <c r="K56" s="691"/>
      <c r="L56" s="692"/>
    </row>
    <row r="57" spans="1:12" ht="40.5" customHeight="1" thickBot="1" x14ac:dyDescent="0.3">
      <c r="A57" s="674" t="s">
        <v>234</v>
      </c>
      <c r="B57" s="675"/>
      <c r="C57" s="675"/>
      <c r="D57" s="675"/>
      <c r="E57" s="675"/>
      <c r="F57" s="675"/>
      <c r="G57" s="675"/>
      <c r="H57" s="675"/>
      <c r="I57" s="675"/>
      <c r="J57" s="675"/>
      <c r="K57" s="675"/>
      <c r="L57" s="676"/>
    </row>
    <row r="58" spans="1:12" ht="27" customHeight="1" x14ac:dyDescent="0.25">
      <c r="A58" s="665" t="s">
        <v>235</v>
      </c>
      <c r="B58" s="666"/>
      <c r="C58" s="209" t="s">
        <v>4</v>
      </c>
      <c r="D58" s="662"/>
      <c r="E58" s="663"/>
      <c r="F58" s="663"/>
      <c r="G58" s="663"/>
      <c r="H58" s="664"/>
      <c r="I58" s="211" t="s">
        <v>90</v>
      </c>
      <c r="J58" s="127"/>
      <c r="K58" s="211" t="s">
        <v>91</v>
      </c>
      <c r="L58" s="129"/>
    </row>
    <row r="59" spans="1:12" ht="27" customHeight="1" x14ac:dyDescent="0.25">
      <c r="A59" s="667"/>
      <c r="B59" s="668"/>
      <c r="C59" s="210" t="s">
        <v>92</v>
      </c>
      <c r="D59" s="669"/>
      <c r="E59" s="670"/>
      <c r="F59" s="670"/>
      <c r="G59" s="670"/>
      <c r="H59" s="671"/>
      <c r="I59" s="212" t="s">
        <v>93</v>
      </c>
      <c r="J59" s="128"/>
      <c r="K59" s="212" t="s">
        <v>94</v>
      </c>
      <c r="L59" s="130"/>
    </row>
    <row r="60" spans="1:12" ht="27" customHeight="1" thickBot="1" x14ac:dyDescent="0.3">
      <c r="A60" s="667"/>
      <c r="B60" s="668"/>
      <c r="C60" s="677"/>
      <c r="D60" s="678"/>
      <c r="E60" s="678"/>
      <c r="F60" s="678"/>
      <c r="G60" s="678"/>
      <c r="H60" s="678"/>
      <c r="I60" s="678"/>
      <c r="J60" s="678"/>
      <c r="K60" s="678"/>
      <c r="L60" s="679"/>
    </row>
    <row r="61" spans="1:12" ht="27" customHeight="1" x14ac:dyDescent="0.25">
      <c r="A61" s="667"/>
      <c r="B61" s="668"/>
      <c r="C61" s="210" t="s">
        <v>4</v>
      </c>
      <c r="D61" s="669"/>
      <c r="E61" s="670"/>
      <c r="F61" s="670"/>
      <c r="G61" s="670"/>
      <c r="H61" s="671"/>
      <c r="I61" s="211" t="s">
        <v>90</v>
      </c>
      <c r="J61" s="128"/>
      <c r="K61" s="211" t="s">
        <v>91</v>
      </c>
      <c r="L61" s="130"/>
    </row>
    <row r="62" spans="1:12" ht="27" customHeight="1" x14ac:dyDescent="0.25">
      <c r="A62" s="667"/>
      <c r="B62" s="668"/>
      <c r="C62" s="210" t="s">
        <v>92</v>
      </c>
      <c r="D62" s="669"/>
      <c r="E62" s="670"/>
      <c r="F62" s="670"/>
      <c r="G62" s="670"/>
      <c r="H62" s="671"/>
      <c r="I62" s="212" t="s">
        <v>93</v>
      </c>
      <c r="J62" s="128"/>
      <c r="K62" s="212" t="s">
        <v>94</v>
      </c>
      <c r="L62" s="130"/>
    </row>
    <row r="63" spans="1:12" ht="27" customHeight="1" thickBot="1" x14ac:dyDescent="0.3">
      <c r="A63" s="667"/>
      <c r="B63" s="668"/>
      <c r="C63" s="680"/>
      <c r="D63" s="681"/>
      <c r="E63" s="681"/>
      <c r="F63" s="681"/>
      <c r="G63" s="681"/>
      <c r="H63" s="681"/>
      <c r="I63" s="681"/>
      <c r="J63" s="681"/>
      <c r="K63" s="681"/>
      <c r="L63" s="682"/>
    </row>
    <row r="64" spans="1:12" ht="27" customHeight="1" x14ac:dyDescent="0.25">
      <c r="A64" s="667"/>
      <c r="B64" s="668"/>
      <c r="C64" s="209" t="s">
        <v>4</v>
      </c>
      <c r="D64" s="662"/>
      <c r="E64" s="663"/>
      <c r="F64" s="663"/>
      <c r="G64" s="663"/>
      <c r="H64" s="664"/>
      <c r="I64" s="211" t="s">
        <v>90</v>
      </c>
      <c r="J64" s="127"/>
      <c r="K64" s="211" t="s">
        <v>91</v>
      </c>
      <c r="L64" s="129"/>
    </row>
    <row r="65" spans="1:12" ht="27" customHeight="1" thickBot="1" x14ac:dyDescent="0.3">
      <c r="A65" s="667"/>
      <c r="B65" s="668"/>
      <c r="C65" s="210" t="s">
        <v>92</v>
      </c>
      <c r="D65" s="669"/>
      <c r="E65" s="670"/>
      <c r="F65" s="670"/>
      <c r="G65" s="670"/>
      <c r="H65" s="671"/>
      <c r="I65" s="212" t="s">
        <v>93</v>
      </c>
      <c r="J65" s="128"/>
      <c r="K65" s="212" t="s">
        <v>94</v>
      </c>
      <c r="L65" s="130"/>
    </row>
    <row r="66" spans="1:12" ht="39" customHeight="1" x14ac:dyDescent="0.25">
      <c r="A66" s="683" t="s">
        <v>101</v>
      </c>
      <c r="B66" s="684"/>
      <c r="C66" s="684"/>
      <c r="D66" s="684"/>
      <c r="E66" s="684"/>
      <c r="F66" s="684"/>
      <c r="G66" s="684"/>
      <c r="H66" s="684"/>
      <c r="I66" s="684"/>
      <c r="J66" s="684"/>
      <c r="K66" s="684"/>
      <c r="L66" s="685"/>
    </row>
    <row r="67" spans="1:12" ht="24" customHeight="1" thickBot="1" x14ac:dyDescent="0.3">
      <c r="A67" s="686"/>
      <c r="B67" s="687"/>
      <c r="C67" s="687"/>
      <c r="D67" s="687"/>
      <c r="E67" s="687"/>
      <c r="F67" s="687"/>
      <c r="G67" s="687"/>
      <c r="H67" s="687"/>
      <c r="I67" s="687"/>
      <c r="J67" s="687"/>
      <c r="K67" s="687"/>
      <c r="L67" s="688"/>
    </row>
    <row r="68" spans="1:12" ht="33" customHeight="1" thickBot="1" x14ac:dyDescent="0.35">
      <c r="A68" s="251" t="s">
        <v>100</v>
      </c>
      <c r="B68" s="574" t="s">
        <v>205</v>
      </c>
      <c r="C68" s="575"/>
      <c r="D68" s="575"/>
      <c r="E68" s="575"/>
      <c r="F68" s="576"/>
      <c r="G68" s="216" t="s">
        <v>217</v>
      </c>
      <c r="H68"/>
      <c r="I68"/>
      <c r="J68"/>
      <c r="K68"/>
      <c r="L68" s="213"/>
    </row>
    <row r="69" spans="1:12" ht="30" customHeight="1" x14ac:dyDescent="0.25">
      <c r="A69" s="215"/>
      <c r="B69" s="577"/>
      <c r="C69" s="577"/>
      <c r="D69" s="577"/>
      <c r="E69" s="577"/>
      <c r="F69" s="577"/>
      <c r="G69" s="252">
        <v>1</v>
      </c>
      <c r="H69" s="133"/>
      <c r="I69" s="133"/>
      <c r="J69" s="133"/>
      <c r="K69" s="133"/>
      <c r="L69" s="133"/>
    </row>
    <row r="70" spans="1:12" ht="30" customHeight="1" x14ac:dyDescent="0.25">
      <c r="A70" s="214"/>
      <c r="B70" s="573"/>
      <c r="C70" s="573"/>
      <c r="D70" s="573"/>
      <c r="E70" s="573"/>
      <c r="F70" s="573"/>
      <c r="G70" s="253">
        <v>2</v>
      </c>
      <c r="H70" s="133"/>
      <c r="I70" s="133"/>
      <c r="J70" s="133"/>
      <c r="K70" s="133"/>
      <c r="L70" s="133"/>
    </row>
    <row r="71" spans="1:12" ht="30" customHeight="1" x14ac:dyDescent="0.25">
      <c r="A71" s="214"/>
      <c r="B71" s="573"/>
      <c r="C71" s="573"/>
      <c r="D71" s="573"/>
      <c r="E71" s="573"/>
      <c r="F71" s="573"/>
      <c r="G71" s="253">
        <v>3</v>
      </c>
      <c r="H71" s="133"/>
      <c r="I71" s="133"/>
      <c r="J71" s="133"/>
      <c r="K71" s="133"/>
      <c r="L71" s="133"/>
    </row>
    <row r="72" spans="1:12" ht="30" customHeight="1" x14ac:dyDescent="0.25">
      <c r="A72" s="214"/>
      <c r="B72" s="573"/>
      <c r="C72" s="573"/>
      <c r="D72" s="573"/>
      <c r="E72" s="573"/>
      <c r="F72" s="573"/>
      <c r="G72" s="253">
        <v>4</v>
      </c>
      <c r="H72" s="133"/>
      <c r="I72" s="133"/>
      <c r="J72" s="133"/>
      <c r="K72" s="133"/>
      <c r="L72" s="133"/>
    </row>
    <row r="73" spans="1:12" ht="30" customHeight="1" x14ac:dyDescent="0.25">
      <c r="A73" s="214"/>
      <c r="B73" s="573"/>
      <c r="C73" s="573"/>
      <c r="D73" s="573"/>
      <c r="E73" s="573"/>
      <c r="F73" s="573"/>
      <c r="G73" s="253">
        <v>5</v>
      </c>
      <c r="H73" s="133"/>
      <c r="I73" s="133"/>
      <c r="J73" s="133"/>
      <c r="K73" s="133"/>
      <c r="L73" s="133"/>
    </row>
    <row r="74" spans="1:12" ht="30" customHeight="1" x14ac:dyDescent="0.25">
      <c r="A74" s="214"/>
      <c r="B74" s="573"/>
      <c r="C74" s="573"/>
      <c r="D74" s="573"/>
      <c r="E74" s="573"/>
      <c r="F74" s="573"/>
      <c r="G74" s="253">
        <v>6</v>
      </c>
      <c r="H74" s="133"/>
      <c r="I74" s="133"/>
      <c r="J74" s="133"/>
      <c r="K74" s="133"/>
      <c r="L74" s="133"/>
    </row>
    <row r="75" spans="1:12" ht="30" customHeight="1" x14ac:dyDescent="0.25">
      <c r="A75" s="214"/>
      <c r="B75" s="573"/>
      <c r="C75" s="573"/>
      <c r="D75" s="573"/>
      <c r="E75" s="573"/>
      <c r="F75" s="573"/>
      <c r="G75" s="253">
        <v>7</v>
      </c>
      <c r="H75" s="133"/>
      <c r="I75" s="133"/>
      <c r="J75" s="133"/>
      <c r="K75" s="133"/>
      <c r="L75" s="133"/>
    </row>
    <row r="76" spans="1:12" ht="30" customHeight="1" x14ac:dyDescent="0.25">
      <c r="A76" s="214"/>
      <c r="B76" s="573"/>
      <c r="C76" s="573"/>
      <c r="D76" s="573"/>
      <c r="E76" s="573"/>
      <c r="F76" s="573"/>
      <c r="G76" s="253">
        <v>8</v>
      </c>
      <c r="H76" s="133"/>
      <c r="I76" s="133"/>
      <c r="J76" s="133"/>
      <c r="K76" s="133"/>
      <c r="L76" s="133"/>
    </row>
    <row r="77" spans="1:12" ht="30" customHeight="1" x14ac:dyDescent="0.25">
      <c r="A77" s="214"/>
      <c r="B77" s="573"/>
      <c r="C77" s="573"/>
      <c r="D77" s="573"/>
      <c r="E77" s="573"/>
      <c r="F77" s="573"/>
      <c r="G77" s="253">
        <v>9</v>
      </c>
      <c r="H77" s="133"/>
      <c r="I77" s="133"/>
      <c r="J77" s="133"/>
      <c r="K77" s="133"/>
      <c r="L77" s="133"/>
    </row>
    <row r="78" spans="1:12" ht="30" customHeight="1" x14ac:dyDescent="0.25">
      <c r="A78" s="214"/>
      <c r="B78" s="573"/>
      <c r="C78" s="573"/>
      <c r="D78" s="573"/>
      <c r="E78" s="573"/>
      <c r="F78" s="573"/>
      <c r="G78" s="253">
        <v>10</v>
      </c>
      <c r="H78" s="133"/>
      <c r="I78" s="133"/>
      <c r="J78" s="133"/>
      <c r="K78" s="133"/>
      <c r="L78" s="133"/>
    </row>
    <row r="79" spans="1:12" ht="30" customHeight="1" x14ac:dyDescent="0.25">
      <c r="A79" s="214"/>
      <c r="B79" s="573"/>
      <c r="C79" s="573"/>
      <c r="D79" s="573"/>
      <c r="E79" s="573"/>
      <c r="F79" s="573"/>
      <c r="G79" s="253">
        <v>11</v>
      </c>
      <c r="H79" s="133"/>
      <c r="I79" s="133"/>
      <c r="J79" s="133"/>
      <c r="K79" s="133"/>
      <c r="L79" s="133"/>
    </row>
    <row r="80" spans="1:12" ht="30" customHeight="1" x14ac:dyDescent="0.25">
      <c r="A80" s="214"/>
      <c r="B80" s="573"/>
      <c r="C80" s="573"/>
      <c r="D80" s="573"/>
      <c r="E80" s="573"/>
      <c r="F80" s="573"/>
      <c r="G80" s="253">
        <v>12</v>
      </c>
      <c r="H80" s="133"/>
      <c r="I80" s="133"/>
      <c r="J80" s="133"/>
      <c r="K80" s="133"/>
      <c r="L80" s="133"/>
    </row>
    <row r="81" spans="1:12" ht="30" customHeight="1" x14ac:dyDescent="0.25">
      <c r="A81" s="214"/>
      <c r="B81" s="573"/>
      <c r="C81" s="573"/>
      <c r="D81" s="573"/>
      <c r="E81" s="573"/>
      <c r="F81" s="573"/>
      <c r="G81" s="253">
        <v>13</v>
      </c>
      <c r="H81" s="133"/>
      <c r="I81" s="133"/>
      <c r="J81" s="133"/>
      <c r="K81" s="133"/>
      <c r="L81" s="133"/>
    </row>
    <row r="82" spans="1:12" ht="30" customHeight="1" x14ac:dyDescent="0.25">
      <c r="A82" s="214"/>
      <c r="B82" s="573"/>
      <c r="C82" s="573"/>
      <c r="D82" s="573"/>
      <c r="E82" s="573"/>
      <c r="F82" s="573"/>
      <c r="G82" s="253">
        <v>14</v>
      </c>
      <c r="H82" s="133"/>
      <c r="I82" s="133"/>
      <c r="J82" s="133"/>
      <c r="K82" s="133"/>
      <c r="L82" s="133"/>
    </row>
    <row r="83" spans="1:12" ht="30" customHeight="1" x14ac:dyDescent="0.25">
      <c r="A83" s="214"/>
      <c r="B83" s="573"/>
      <c r="C83" s="573"/>
      <c r="D83" s="573"/>
      <c r="E83" s="573"/>
      <c r="F83" s="573"/>
      <c r="G83" s="253">
        <v>15</v>
      </c>
      <c r="H83" s="133"/>
      <c r="I83" s="133"/>
      <c r="J83" s="133"/>
      <c r="K83" s="133"/>
      <c r="L83" s="133"/>
    </row>
    <row r="84" spans="1:12" ht="30" customHeight="1" x14ac:dyDescent="0.25">
      <c r="A84" s="214"/>
      <c r="B84" s="573"/>
      <c r="C84" s="573"/>
      <c r="D84" s="573"/>
      <c r="E84" s="573"/>
      <c r="F84" s="573"/>
      <c r="G84" s="253">
        <v>16</v>
      </c>
      <c r="H84" s="133"/>
      <c r="I84" s="133"/>
      <c r="J84" s="133"/>
      <c r="K84" s="133"/>
      <c r="L84" s="133"/>
    </row>
    <row r="85" spans="1:12" ht="30" customHeight="1" x14ac:dyDescent="0.25">
      <c r="A85" s="214"/>
      <c r="B85" s="573"/>
      <c r="C85" s="573"/>
      <c r="D85" s="573"/>
      <c r="E85" s="573"/>
      <c r="F85" s="573"/>
      <c r="G85" s="253">
        <v>17</v>
      </c>
      <c r="H85" s="133"/>
      <c r="I85" s="133"/>
      <c r="J85" s="133"/>
      <c r="K85" s="133"/>
      <c r="L85" s="133"/>
    </row>
    <row r="86" spans="1:12" ht="30" customHeight="1" x14ac:dyDescent="0.25">
      <c r="A86" s="214"/>
      <c r="B86" s="573"/>
      <c r="C86" s="573"/>
      <c r="D86" s="573"/>
      <c r="E86" s="573"/>
      <c r="F86" s="573"/>
      <c r="G86" s="253">
        <v>18</v>
      </c>
      <c r="H86" s="133"/>
      <c r="I86" s="133"/>
      <c r="J86" s="133"/>
      <c r="K86" s="133"/>
      <c r="L86" s="133"/>
    </row>
    <row r="87" spans="1:12" ht="30" customHeight="1" x14ac:dyDescent="0.25">
      <c r="A87" s="214"/>
      <c r="B87" s="573"/>
      <c r="C87" s="573"/>
      <c r="D87" s="573"/>
      <c r="E87" s="573"/>
      <c r="F87" s="573"/>
      <c r="G87" s="253">
        <v>19</v>
      </c>
      <c r="H87" s="133"/>
      <c r="I87" s="133"/>
      <c r="J87" s="133"/>
      <c r="K87" s="133"/>
      <c r="L87" s="133"/>
    </row>
    <row r="88" spans="1:12" ht="30" customHeight="1" x14ac:dyDescent="0.25">
      <c r="A88" s="214"/>
      <c r="B88" s="573"/>
      <c r="C88" s="573"/>
      <c r="D88" s="573"/>
      <c r="E88" s="573"/>
      <c r="F88" s="573"/>
      <c r="G88" s="253">
        <v>20</v>
      </c>
      <c r="H88" s="133"/>
      <c r="I88" s="133"/>
      <c r="J88" s="133"/>
      <c r="K88" s="133"/>
      <c r="L88" s="133"/>
    </row>
    <row r="89" spans="1:12" ht="30" customHeight="1" x14ac:dyDescent="0.25">
      <c r="A89" s="214"/>
      <c r="B89" s="573"/>
      <c r="C89" s="573"/>
      <c r="D89" s="573"/>
      <c r="E89" s="573"/>
      <c r="F89" s="573"/>
      <c r="G89" s="253">
        <v>21</v>
      </c>
      <c r="H89" s="133"/>
      <c r="I89" s="133"/>
      <c r="J89" s="133"/>
      <c r="K89" s="133"/>
      <c r="L89" s="133"/>
    </row>
    <row r="90" spans="1:12" ht="30" customHeight="1" x14ac:dyDescent="0.25">
      <c r="A90" s="214"/>
      <c r="B90" s="573"/>
      <c r="C90" s="573"/>
      <c r="D90" s="573"/>
      <c r="E90" s="573"/>
      <c r="F90" s="573"/>
      <c r="G90" s="253">
        <v>22</v>
      </c>
      <c r="H90" s="133"/>
      <c r="I90" s="133"/>
      <c r="J90" s="133"/>
      <c r="K90" s="133"/>
      <c r="L90" s="133"/>
    </row>
    <row r="91" spans="1:12" ht="30" customHeight="1" x14ac:dyDescent="0.25">
      <c r="A91" s="214"/>
      <c r="B91" s="573"/>
      <c r="C91" s="573"/>
      <c r="D91" s="573"/>
      <c r="E91" s="573"/>
      <c r="F91" s="573"/>
      <c r="G91" s="253">
        <v>23</v>
      </c>
      <c r="H91" s="133"/>
      <c r="I91" s="133"/>
      <c r="J91" s="133"/>
      <c r="K91" s="133"/>
      <c r="L91" s="133"/>
    </row>
    <row r="92" spans="1:12" ht="30" customHeight="1" x14ac:dyDescent="0.25">
      <c r="A92" s="214"/>
      <c r="B92" s="573"/>
      <c r="C92" s="573"/>
      <c r="D92" s="573"/>
      <c r="E92" s="573"/>
      <c r="F92" s="573"/>
      <c r="G92" s="253">
        <v>24</v>
      </c>
      <c r="H92" s="133"/>
      <c r="I92" s="133"/>
      <c r="J92" s="133"/>
      <c r="K92" s="133"/>
      <c r="L92" s="133"/>
    </row>
    <row r="93" spans="1:12" ht="30" customHeight="1" x14ac:dyDescent="0.25">
      <c r="A93" s="214"/>
      <c r="B93" s="573"/>
      <c r="C93" s="573"/>
      <c r="D93" s="573"/>
      <c r="E93" s="573"/>
      <c r="F93" s="573"/>
      <c r="G93" s="253">
        <v>25</v>
      </c>
      <c r="H93" s="133"/>
      <c r="I93" s="133"/>
      <c r="J93" s="133"/>
      <c r="K93" s="133"/>
      <c r="L93" s="133"/>
    </row>
    <row r="94" spans="1:12" ht="30" customHeight="1" x14ac:dyDescent="0.25">
      <c r="A94" s="214"/>
      <c r="B94" s="573"/>
      <c r="C94" s="573"/>
      <c r="D94" s="573"/>
      <c r="E94" s="573"/>
      <c r="F94" s="573"/>
      <c r="G94" s="253">
        <v>26</v>
      </c>
      <c r="H94" s="133"/>
      <c r="I94" s="133"/>
      <c r="J94" s="133"/>
      <c r="K94" s="133"/>
      <c r="L94" s="133"/>
    </row>
    <row r="95" spans="1:12" ht="30" customHeight="1" x14ac:dyDescent="0.25">
      <c r="A95" s="214"/>
      <c r="B95" s="573"/>
      <c r="C95" s="573"/>
      <c r="D95" s="573"/>
      <c r="E95" s="573"/>
      <c r="F95" s="573"/>
      <c r="G95" s="253">
        <v>27</v>
      </c>
      <c r="H95" s="133"/>
      <c r="I95" s="133"/>
      <c r="J95" s="133"/>
      <c r="K95" s="133"/>
      <c r="L95" s="133"/>
    </row>
    <row r="96" spans="1:12" ht="30" customHeight="1" x14ac:dyDescent="0.25">
      <c r="A96" s="214"/>
      <c r="B96" s="573"/>
      <c r="C96" s="573"/>
      <c r="D96" s="573"/>
      <c r="E96" s="573"/>
      <c r="F96" s="573"/>
      <c r="G96" s="253">
        <v>28</v>
      </c>
      <c r="H96" s="133"/>
      <c r="I96" s="133"/>
      <c r="J96" s="133"/>
      <c r="K96" s="133"/>
      <c r="L96" s="133"/>
    </row>
    <row r="97" spans="1:12" ht="30" customHeight="1" x14ac:dyDescent="0.25">
      <c r="A97" s="214"/>
      <c r="B97" s="573"/>
      <c r="C97" s="573"/>
      <c r="D97" s="573"/>
      <c r="E97" s="573"/>
      <c r="F97" s="573"/>
      <c r="G97" s="253">
        <v>29</v>
      </c>
      <c r="H97" s="133"/>
      <c r="I97" s="133"/>
      <c r="J97" s="133"/>
      <c r="K97" s="133"/>
      <c r="L97" s="133"/>
    </row>
    <row r="98" spans="1:12" ht="30" customHeight="1" x14ac:dyDescent="0.25">
      <c r="A98" s="214"/>
      <c r="B98" s="573"/>
      <c r="C98" s="573"/>
      <c r="D98" s="573"/>
      <c r="E98" s="573"/>
      <c r="F98" s="573"/>
      <c r="G98" s="253">
        <v>30</v>
      </c>
      <c r="H98" s="133"/>
      <c r="I98" s="133"/>
      <c r="J98" s="133"/>
      <c r="K98" s="133"/>
      <c r="L98" s="133"/>
    </row>
    <row r="99" spans="1:12" ht="30" customHeight="1" x14ac:dyDescent="0.25">
      <c r="A99" s="214"/>
      <c r="B99" s="573"/>
      <c r="C99" s="573"/>
      <c r="D99" s="573"/>
      <c r="E99" s="573"/>
      <c r="F99" s="573"/>
      <c r="G99" s="253">
        <v>31</v>
      </c>
      <c r="H99" s="133"/>
      <c r="I99" s="133"/>
      <c r="J99" s="133"/>
      <c r="K99" s="133"/>
      <c r="L99" s="133"/>
    </row>
    <row r="100" spans="1:12" ht="30" customHeight="1" x14ac:dyDescent="0.25">
      <c r="A100" s="214"/>
      <c r="B100" s="573"/>
      <c r="C100" s="573"/>
      <c r="D100" s="573"/>
      <c r="E100" s="573"/>
      <c r="F100" s="573"/>
      <c r="G100" s="253">
        <v>32</v>
      </c>
      <c r="H100" s="133"/>
      <c r="I100" s="133"/>
      <c r="J100" s="133"/>
      <c r="K100" s="133"/>
      <c r="L100" s="133"/>
    </row>
    <row r="101" spans="1:12" ht="30" customHeight="1" x14ac:dyDescent="0.25">
      <c r="A101" s="214"/>
      <c r="B101" s="573"/>
      <c r="C101" s="573"/>
      <c r="D101" s="573"/>
      <c r="E101" s="573"/>
      <c r="F101" s="573"/>
      <c r="G101" s="253">
        <v>33</v>
      </c>
      <c r="H101" s="133"/>
      <c r="I101" s="133"/>
      <c r="J101" s="133"/>
      <c r="K101" s="133"/>
      <c r="L101" s="133"/>
    </row>
    <row r="102" spans="1:12" ht="30" customHeight="1" x14ac:dyDescent="0.25">
      <c r="A102" s="214"/>
      <c r="B102" s="573"/>
      <c r="C102" s="573"/>
      <c r="D102" s="573"/>
      <c r="E102" s="573"/>
      <c r="F102" s="573"/>
      <c r="G102" s="253">
        <v>34</v>
      </c>
      <c r="H102" s="133"/>
      <c r="I102" s="133"/>
      <c r="J102" s="133"/>
      <c r="K102" s="133"/>
      <c r="L102" s="133"/>
    </row>
    <row r="103" spans="1:12" ht="30" customHeight="1" x14ac:dyDescent="0.25">
      <c r="A103" s="214"/>
      <c r="B103" s="573"/>
      <c r="C103" s="573"/>
      <c r="D103" s="573"/>
      <c r="E103" s="573"/>
      <c r="F103" s="573"/>
      <c r="G103" s="253">
        <v>35</v>
      </c>
      <c r="H103" s="133"/>
      <c r="I103" s="133"/>
      <c r="J103" s="133"/>
      <c r="K103" s="133"/>
      <c r="L103" s="133"/>
    </row>
    <row r="104" spans="1:12" ht="30" customHeight="1" x14ac:dyDescent="0.25">
      <c r="A104" s="214"/>
      <c r="B104" s="573"/>
      <c r="C104" s="573"/>
      <c r="D104" s="573"/>
      <c r="E104" s="573"/>
      <c r="F104" s="573"/>
      <c r="G104" s="253">
        <v>36</v>
      </c>
      <c r="H104" s="133"/>
      <c r="I104" s="133"/>
      <c r="J104" s="133"/>
      <c r="K104" s="133"/>
      <c r="L104" s="133"/>
    </row>
    <row r="105" spans="1:12" ht="30" customHeight="1" x14ac:dyDescent="0.25">
      <c r="A105" s="214"/>
      <c r="B105" s="573"/>
      <c r="C105" s="573"/>
      <c r="D105" s="573"/>
      <c r="E105" s="573"/>
      <c r="F105" s="573"/>
      <c r="G105" s="253">
        <v>37</v>
      </c>
      <c r="H105" s="133"/>
      <c r="I105" s="133"/>
      <c r="J105" s="133"/>
      <c r="K105" s="133"/>
      <c r="L105" s="133"/>
    </row>
    <row r="106" spans="1:12" ht="30" customHeight="1" x14ac:dyDescent="0.25">
      <c r="A106" s="214"/>
      <c r="B106" s="573"/>
      <c r="C106" s="573"/>
      <c r="D106" s="573"/>
      <c r="E106" s="573"/>
      <c r="F106" s="573"/>
      <c r="G106" s="253">
        <v>38</v>
      </c>
      <c r="H106" s="133"/>
      <c r="I106" s="133"/>
      <c r="J106" s="133"/>
      <c r="K106" s="133"/>
      <c r="L106" s="133"/>
    </row>
    <row r="107" spans="1:12" ht="30" customHeight="1" x14ac:dyDescent="0.25">
      <c r="A107" s="214"/>
      <c r="B107" s="573"/>
      <c r="C107" s="573"/>
      <c r="D107" s="573"/>
      <c r="E107" s="573"/>
      <c r="F107" s="573"/>
      <c r="G107" s="253">
        <v>39</v>
      </c>
      <c r="H107" s="133"/>
      <c r="I107" s="133"/>
      <c r="J107" s="133"/>
      <c r="K107" s="133"/>
      <c r="L107" s="133"/>
    </row>
    <row r="108" spans="1:12" ht="30" customHeight="1" x14ac:dyDescent="0.25">
      <c r="A108" s="214"/>
      <c r="B108" s="573"/>
      <c r="C108" s="573"/>
      <c r="D108" s="573"/>
      <c r="E108" s="573"/>
      <c r="F108" s="573"/>
      <c r="G108" s="253">
        <v>40</v>
      </c>
      <c r="H108" s="133"/>
      <c r="I108" s="133"/>
      <c r="J108" s="133"/>
      <c r="K108" s="133"/>
      <c r="L108" s="133"/>
    </row>
    <row r="109" spans="1:12" ht="30" customHeight="1" x14ac:dyDescent="0.25">
      <c r="A109" s="214"/>
      <c r="B109" s="573"/>
      <c r="C109" s="573"/>
      <c r="D109" s="573"/>
      <c r="E109" s="573"/>
      <c r="F109" s="573"/>
      <c r="G109" s="253">
        <v>41</v>
      </c>
      <c r="H109" s="133"/>
      <c r="I109" s="133"/>
      <c r="J109" s="133"/>
      <c r="K109" s="133"/>
      <c r="L109" s="133"/>
    </row>
    <row r="110" spans="1:12" ht="30" customHeight="1" x14ac:dyDescent="0.25">
      <c r="A110" s="214"/>
      <c r="B110" s="573"/>
      <c r="C110" s="573"/>
      <c r="D110" s="573"/>
      <c r="E110" s="573"/>
      <c r="F110" s="573"/>
      <c r="G110" s="253">
        <v>42</v>
      </c>
      <c r="H110" s="133"/>
      <c r="I110" s="133"/>
      <c r="J110" s="133"/>
      <c r="K110" s="133"/>
      <c r="L110" s="133"/>
    </row>
    <row r="111" spans="1:12" ht="30" customHeight="1" x14ac:dyDescent="0.25">
      <c r="A111" s="214"/>
      <c r="B111" s="573"/>
      <c r="C111" s="573"/>
      <c r="D111" s="573"/>
      <c r="E111" s="573"/>
      <c r="F111" s="573"/>
      <c r="G111" s="253">
        <v>43</v>
      </c>
      <c r="H111" s="133"/>
      <c r="I111" s="133"/>
      <c r="J111" s="133"/>
      <c r="K111" s="133"/>
      <c r="L111" s="133"/>
    </row>
    <row r="112" spans="1:12" ht="30" customHeight="1" x14ac:dyDescent="0.25">
      <c r="A112" s="214"/>
      <c r="B112" s="573"/>
      <c r="C112" s="573"/>
      <c r="D112" s="573"/>
      <c r="E112" s="573"/>
      <c r="F112" s="573"/>
      <c r="G112" s="253">
        <v>44</v>
      </c>
      <c r="H112" s="133"/>
      <c r="I112" s="133"/>
      <c r="J112" s="133"/>
      <c r="K112" s="133"/>
      <c r="L112" s="133"/>
    </row>
    <row r="113" spans="1:12" ht="30" customHeight="1" x14ac:dyDescent="0.25">
      <c r="A113" s="214"/>
      <c r="B113" s="573"/>
      <c r="C113" s="573"/>
      <c r="D113" s="573"/>
      <c r="E113" s="573"/>
      <c r="F113" s="573"/>
      <c r="G113" s="253">
        <v>45</v>
      </c>
      <c r="H113" s="133"/>
      <c r="I113" s="133"/>
      <c r="J113" s="133"/>
      <c r="K113" s="133"/>
      <c r="L113" s="133"/>
    </row>
    <row r="114" spans="1:12" ht="30" customHeight="1" x14ac:dyDescent="0.25">
      <c r="A114" s="214"/>
      <c r="B114" s="573"/>
      <c r="C114" s="573"/>
      <c r="D114" s="573"/>
      <c r="E114" s="573"/>
      <c r="F114" s="573"/>
      <c r="G114" s="253">
        <v>46</v>
      </c>
      <c r="H114" s="133"/>
      <c r="I114" s="133"/>
      <c r="J114" s="133"/>
      <c r="K114" s="133"/>
      <c r="L114" s="133"/>
    </row>
    <row r="115" spans="1:12" ht="30" customHeight="1" x14ac:dyDescent="0.25">
      <c r="A115" s="214"/>
      <c r="B115" s="573"/>
      <c r="C115" s="573"/>
      <c r="D115" s="573"/>
      <c r="E115" s="573"/>
      <c r="F115" s="573"/>
      <c r="G115" s="253">
        <v>47</v>
      </c>
      <c r="H115" s="133"/>
      <c r="I115" s="133"/>
      <c r="J115" s="133"/>
      <c r="K115" s="133"/>
      <c r="L115" s="133"/>
    </row>
    <row r="116" spans="1:12" ht="30" customHeight="1" x14ac:dyDescent="0.25">
      <c r="A116" s="214"/>
      <c r="B116" s="573"/>
      <c r="C116" s="573"/>
      <c r="D116" s="573"/>
      <c r="E116" s="573"/>
      <c r="F116" s="573"/>
      <c r="G116" s="253">
        <v>48</v>
      </c>
      <c r="H116" s="133"/>
      <c r="I116" s="133"/>
      <c r="J116" s="133"/>
      <c r="K116" s="133"/>
      <c r="L116" s="133"/>
    </row>
    <row r="117" spans="1:12" ht="30" customHeight="1" x14ac:dyDescent="0.25">
      <c r="A117" s="214"/>
      <c r="B117" s="573"/>
      <c r="C117" s="573"/>
      <c r="D117" s="573"/>
      <c r="E117" s="573"/>
      <c r="F117" s="573"/>
      <c r="G117" s="253">
        <v>49</v>
      </c>
      <c r="H117" s="133"/>
      <c r="I117" s="133"/>
      <c r="J117" s="133"/>
      <c r="K117" s="133"/>
      <c r="L117" s="133"/>
    </row>
    <row r="118" spans="1:12" ht="30" customHeight="1" x14ac:dyDescent="0.25">
      <c r="A118" s="214"/>
      <c r="B118" s="573"/>
      <c r="C118" s="573"/>
      <c r="D118" s="573"/>
      <c r="E118" s="573"/>
      <c r="F118" s="573"/>
      <c r="G118" s="253">
        <v>50</v>
      </c>
      <c r="H118" s="133"/>
      <c r="I118" s="133"/>
      <c r="J118" s="133"/>
      <c r="K118" s="133"/>
      <c r="L118" s="133"/>
    </row>
    <row r="119" spans="1:12" ht="30" customHeight="1" x14ac:dyDescent="0.25">
      <c r="A119" s="214"/>
      <c r="B119" s="573"/>
      <c r="C119" s="573"/>
      <c r="D119" s="573"/>
      <c r="E119" s="573"/>
      <c r="F119" s="573"/>
      <c r="G119" s="253">
        <v>51</v>
      </c>
      <c r="H119" s="133"/>
      <c r="I119" s="133"/>
      <c r="J119" s="133"/>
      <c r="K119" s="133"/>
      <c r="L119" s="133"/>
    </row>
    <row r="120" spans="1:12" ht="30" customHeight="1" x14ac:dyDescent="0.25">
      <c r="A120" s="214"/>
      <c r="B120" s="573"/>
      <c r="C120" s="573"/>
      <c r="D120" s="573"/>
      <c r="E120" s="573"/>
      <c r="F120" s="573"/>
      <c r="G120" s="253">
        <v>52</v>
      </c>
      <c r="H120" s="133"/>
      <c r="I120" s="133"/>
      <c r="J120" s="133"/>
      <c r="K120" s="133"/>
      <c r="L120" s="133"/>
    </row>
    <row r="121" spans="1:12" ht="30" customHeight="1" x14ac:dyDescent="0.25">
      <c r="A121" s="214"/>
      <c r="B121" s="573"/>
      <c r="C121" s="573"/>
      <c r="D121" s="573"/>
      <c r="E121" s="573"/>
      <c r="F121" s="573"/>
      <c r="G121" s="253">
        <v>53</v>
      </c>
      <c r="H121" s="133"/>
      <c r="I121" s="133"/>
      <c r="J121" s="133"/>
      <c r="K121" s="133"/>
      <c r="L121" s="133"/>
    </row>
    <row r="122" spans="1:12" ht="30" customHeight="1" x14ac:dyDescent="0.25">
      <c r="A122" s="214"/>
      <c r="B122" s="573"/>
      <c r="C122" s="573"/>
      <c r="D122" s="573"/>
      <c r="E122" s="573"/>
      <c r="F122" s="573"/>
      <c r="G122" s="253">
        <v>54</v>
      </c>
      <c r="H122" s="133"/>
      <c r="I122" s="133"/>
      <c r="J122" s="133"/>
      <c r="K122" s="133"/>
      <c r="L122" s="133"/>
    </row>
    <row r="123" spans="1:12" ht="30" customHeight="1" x14ac:dyDescent="0.25">
      <c r="A123" s="214"/>
      <c r="B123" s="573"/>
      <c r="C123" s="573"/>
      <c r="D123" s="573"/>
      <c r="E123" s="573"/>
      <c r="F123" s="573"/>
      <c r="G123" s="253">
        <v>55</v>
      </c>
      <c r="H123" s="133"/>
      <c r="I123" s="133"/>
      <c r="J123" s="133"/>
      <c r="K123" s="133"/>
      <c r="L123" s="133"/>
    </row>
    <row r="124" spans="1:12" ht="30" customHeight="1" x14ac:dyDescent="0.25">
      <c r="A124" s="214"/>
      <c r="B124" s="573"/>
      <c r="C124" s="573"/>
      <c r="D124" s="573"/>
      <c r="E124" s="573"/>
      <c r="F124" s="573"/>
      <c r="G124" s="253">
        <v>56</v>
      </c>
      <c r="H124" s="133"/>
      <c r="I124" s="133"/>
      <c r="J124" s="133"/>
      <c r="K124" s="133"/>
      <c r="L124" s="133"/>
    </row>
    <row r="125" spans="1:12" ht="30" customHeight="1" x14ac:dyDescent="0.25">
      <c r="A125" s="214"/>
      <c r="B125" s="573"/>
      <c r="C125" s="573"/>
      <c r="D125" s="573"/>
      <c r="E125" s="573"/>
      <c r="F125" s="573"/>
      <c r="G125" s="253">
        <v>57</v>
      </c>
      <c r="H125" s="133"/>
      <c r="I125" s="133"/>
      <c r="J125" s="133"/>
      <c r="K125" s="133"/>
      <c r="L125" s="133"/>
    </row>
    <row r="126" spans="1:12" ht="30" customHeight="1" x14ac:dyDescent="0.25">
      <c r="A126" s="214"/>
      <c r="B126" s="573"/>
      <c r="C126" s="573"/>
      <c r="D126" s="573"/>
      <c r="E126" s="573"/>
      <c r="F126" s="573"/>
      <c r="G126" s="253">
        <v>58</v>
      </c>
      <c r="H126" s="133"/>
      <c r="I126" s="133"/>
      <c r="J126" s="133"/>
      <c r="K126" s="133"/>
      <c r="L126" s="133"/>
    </row>
    <row r="127" spans="1:12" ht="30" customHeight="1" x14ac:dyDescent="0.25">
      <c r="A127" s="214"/>
      <c r="B127" s="573"/>
      <c r="C127" s="573"/>
      <c r="D127" s="573"/>
      <c r="E127" s="573"/>
      <c r="F127" s="573"/>
      <c r="G127" s="253">
        <v>59</v>
      </c>
      <c r="H127" s="133"/>
      <c r="I127" s="133"/>
      <c r="J127" s="133"/>
      <c r="K127" s="133"/>
      <c r="L127" s="133"/>
    </row>
    <row r="128" spans="1:12" ht="30" customHeight="1" x14ac:dyDescent="0.25">
      <c r="A128" s="214"/>
      <c r="B128" s="573"/>
      <c r="C128" s="573"/>
      <c r="D128" s="573"/>
      <c r="E128" s="573"/>
      <c r="F128" s="573"/>
      <c r="G128" s="253">
        <v>60</v>
      </c>
      <c r="H128" s="133"/>
      <c r="I128" s="133"/>
      <c r="J128" s="133"/>
      <c r="K128" s="133"/>
      <c r="L128" s="133"/>
    </row>
    <row r="129" spans="1:12" ht="30" customHeight="1" x14ac:dyDescent="0.25">
      <c r="A129" s="214"/>
      <c r="B129" s="573"/>
      <c r="C129" s="573"/>
      <c r="D129" s="573"/>
      <c r="E129" s="573"/>
      <c r="F129" s="573"/>
      <c r="G129" s="253">
        <v>61</v>
      </c>
      <c r="H129" s="133"/>
      <c r="I129" s="133"/>
      <c r="J129" s="133"/>
      <c r="K129" s="133"/>
      <c r="L129" s="133"/>
    </row>
    <row r="130" spans="1:12" ht="30" customHeight="1" x14ac:dyDescent="0.25">
      <c r="A130" s="214"/>
      <c r="B130" s="573"/>
      <c r="C130" s="573"/>
      <c r="D130" s="573"/>
      <c r="E130" s="573"/>
      <c r="F130" s="573"/>
      <c r="G130" s="253">
        <v>62</v>
      </c>
      <c r="H130" s="133"/>
      <c r="I130" s="133"/>
      <c r="J130" s="133"/>
      <c r="K130" s="133"/>
      <c r="L130" s="133"/>
    </row>
    <row r="131" spans="1:12" ht="30" customHeight="1" x14ac:dyDescent="0.25">
      <c r="A131" s="214"/>
      <c r="B131" s="573"/>
      <c r="C131" s="573"/>
      <c r="D131" s="573"/>
      <c r="E131" s="573"/>
      <c r="F131" s="573"/>
      <c r="G131" s="253">
        <v>63</v>
      </c>
      <c r="H131" s="133"/>
      <c r="I131" s="133"/>
      <c r="J131" s="133"/>
      <c r="K131" s="133"/>
      <c r="L131" s="133"/>
    </row>
    <row r="132" spans="1:12" ht="30" customHeight="1" x14ac:dyDescent="0.25">
      <c r="A132" s="214"/>
      <c r="B132" s="573"/>
      <c r="C132" s="573"/>
      <c r="D132" s="573"/>
      <c r="E132" s="573"/>
      <c r="F132" s="573"/>
      <c r="G132" s="253">
        <v>64</v>
      </c>
      <c r="H132" s="133"/>
      <c r="I132" s="133"/>
      <c r="J132" s="133"/>
      <c r="K132" s="133"/>
      <c r="L132" s="133"/>
    </row>
    <row r="133" spans="1:12" ht="30" customHeight="1" x14ac:dyDescent="0.25">
      <c r="A133" s="214"/>
      <c r="B133" s="573"/>
      <c r="C133" s="573"/>
      <c r="D133" s="573"/>
      <c r="E133" s="573"/>
      <c r="F133" s="573"/>
      <c r="G133" s="253">
        <v>65</v>
      </c>
      <c r="H133" s="133"/>
      <c r="I133" s="133"/>
      <c r="J133" s="133"/>
      <c r="K133" s="133"/>
      <c r="L133" s="133"/>
    </row>
    <row r="134" spans="1:12" ht="30" customHeight="1" x14ac:dyDescent="0.25">
      <c r="A134" s="214"/>
      <c r="B134" s="573"/>
      <c r="C134" s="573"/>
      <c r="D134" s="573"/>
      <c r="E134" s="573"/>
      <c r="F134" s="573"/>
      <c r="G134" s="253">
        <v>66</v>
      </c>
      <c r="H134" s="133"/>
      <c r="I134" s="133"/>
      <c r="J134" s="133"/>
      <c r="K134" s="133"/>
      <c r="L134" s="133"/>
    </row>
    <row r="135" spans="1:12" ht="30" customHeight="1" x14ac:dyDescent="0.25">
      <c r="A135" s="214"/>
      <c r="B135" s="573"/>
      <c r="C135" s="573"/>
      <c r="D135" s="573"/>
      <c r="E135" s="573"/>
      <c r="F135" s="573"/>
      <c r="G135" s="253">
        <v>67</v>
      </c>
      <c r="H135" s="133"/>
      <c r="I135" s="133"/>
      <c r="J135" s="133"/>
      <c r="K135" s="133"/>
      <c r="L135" s="133"/>
    </row>
    <row r="136" spans="1:12" ht="30" customHeight="1" x14ac:dyDescent="0.25">
      <c r="A136" s="214"/>
      <c r="B136" s="573"/>
      <c r="C136" s="573"/>
      <c r="D136" s="573"/>
      <c r="E136" s="573"/>
      <c r="F136" s="573"/>
      <c r="G136" s="253">
        <v>68</v>
      </c>
      <c r="H136" s="133"/>
      <c r="I136" s="133"/>
      <c r="J136" s="133"/>
      <c r="K136" s="133"/>
      <c r="L136" s="133"/>
    </row>
    <row r="137" spans="1:12" ht="30" customHeight="1" x14ac:dyDescent="0.25">
      <c r="A137" s="214"/>
      <c r="B137" s="573"/>
      <c r="C137" s="573"/>
      <c r="D137" s="573"/>
      <c r="E137" s="573"/>
      <c r="F137" s="573"/>
      <c r="G137" s="253">
        <v>69</v>
      </c>
      <c r="H137" s="133"/>
      <c r="I137" s="133"/>
      <c r="J137" s="133"/>
      <c r="K137" s="133"/>
      <c r="L137" s="133"/>
    </row>
    <row r="138" spans="1:12" ht="30" customHeight="1" x14ac:dyDescent="0.25">
      <c r="A138" s="214"/>
      <c r="B138" s="573"/>
      <c r="C138" s="573"/>
      <c r="D138" s="573"/>
      <c r="E138" s="573"/>
      <c r="F138" s="573"/>
      <c r="G138" s="253">
        <v>70</v>
      </c>
      <c r="H138" s="133"/>
      <c r="I138" s="133"/>
      <c r="J138" s="133"/>
      <c r="K138" s="133"/>
      <c r="L138" s="133"/>
    </row>
    <row r="139" spans="1:12" ht="30" customHeight="1" x14ac:dyDescent="0.25">
      <c r="A139" s="214"/>
      <c r="B139" s="573"/>
      <c r="C139" s="573"/>
      <c r="D139" s="573"/>
      <c r="E139" s="573"/>
      <c r="F139" s="573"/>
      <c r="G139" s="253">
        <v>71</v>
      </c>
      <c r="H139" s="133"/>
      <c r="I139" s="133"/>
      <c r="J139" s="133"/>
      <c r="K139" s="133"/>
      <c r="L139" s="133"/>
    </row>
    <row r="140" spans="1:12" ht="30" customHeight="1" x14ac:dyDescent="0.25">
      <c r="A140" s="214"/>
      <c r="B140" s="573"/>
      <c r="C140" s="573"/>
      <c r="D140" s="573"/>
      <c r="E140" s="573"/>
      <c r="F140" s="573"/>
      <c r="G140" s="253">
        <v>72</v>
      </c>
      <c r="H140" s="133"/>
      <c r="I140" s="133"/>
      <c r="J140" s="133"/>
      <c r="K140" s="133"/>
      <c r="L140" s="133"/>
    </row>
    <row r="141" spans="1:12" ht="30" customHeight="1" x14ac:dyDescent="0.25">
      <c r="A141" s="214"/>
      <c r="B141" s="573"/>
      <c r="C141" s="573"/>
      <c r="D141" s="573"/>
      <c r="E141" s="573"/>
      <c r="F141" s="573"/>
      <c r="G141" s="253">
        <v>73</v>
      </c>
      <c r="H141" s="133"/>
      <c r="I141" s="133"/>
      <c r="J141" s="133"/>
      <c r="K141" s="133"/>
      <c r="L141" s="133"/>
    </row>
    <row r="142" spans="1:12" ht="30" customHeight="1" x14ac:dyDescent="0.25">
      <c r="A142" s="214"/>
      <c r="B142" s="573"/>
      <c r="C142" s="573"/>
      <c r="D142" s="573"/>
      <c r="E142" s="573"/>
      <c r="F142" s="573"/>
      <c r="G142" s="253">
        <v>74</v>
      </c>
      <c r="H142" s="133"/>
      <c r="I142" s="133"/>
      <c r="J142" s="133"/>
      <c r="K142" s="133"/>
      <c r="L142" s="133"/>
    </row>
    <row r="143" spans="1:12" ht="30" customHeight="1" x14ac:dyDescent="0.25">
      <c r="A143" s="214"/>
      <c r="B143" s="573"/>
      <c r="C143" s="573"/>
      <c r="D143" s="573"/>
      <c r="E143" s="573"/>
      <c r="F143" s="573"/>
      <c r="G143" s="253">
        <v>75</v>
      </c>
      <c r="H143" s="133"/>
      <c r="I143" s="133"/>
      <c r="J143" s="133"/>
      <c r="K143" s="133"/>
      <c r="L143" s="133"/>
    </row>
    <row r="144" spans="1:12" ht="30" customHeight="1" x14ac:dyDescent="0.25">
      <c r="A144" s="214"/>
      <c r="B144" s="573"/>
      <c r="C144" s="573"/>
      <c r="D144" s="573"/>
      <c r="E144" s="573"/>
      <c r="F144" s="573"/>
      <c r="G144" s="253">
        <v>76</v>
      </c>
      <c r="H144" s="133"/>
      <c r="I144" s="133"/>
      <c r="J144" s="133"/>
      <c r="K144" s="133"/>
      <c r="L144" s="133"/>
    </row>
    <row r="145" spans="1:12" ht="30" customHeight="1" x14ac:dyDescent="0.25">
      <c r="A145" s="214"/>
      <c r="B145" s="573"/>
      <c r="C145" s="573"/>
      <c r="D145" s="573"/>
      <c r="E145" s="573"/>
      <c r="F145" s="573"/>
      <c r="G145" s="253">
        <v>77</v>
      </c>
      <c r="H145" s="133"/>
      <c r="I145" s="133"/>
      <c r="J145" s="133"/>
      <c r="K145" s="133"/>
      <c r="L145" s="133"/>
    </row>
    <row r="146" spans="1:12" ht="30" customHeight="1" x14ac:dyDescent="0.25">
      <c r="A146" s="214"/>
      <c r="B146" s="573"/>
      <c r="C146" s="573"/>
      <c r="D146" s="573"/>
      <c r="E146" s="573"/>
      <c r="F146" s="573"/>
      <c r="G146" s="253">
        <v>78</v>
      </c>
      <c r="H146" s="133"/>
      <c r="I146" s="133"/>
      <c r="J146" s="133"/>
      <c r="K146" s="133"/>
      <c r="L146" s="133"/>
    </row>
    <row r="147" spans="1:12" ht="30" customHeight="1" x14ac:dyDescent="0.25">
      <c r="A147" s="214"/>
      <c r="B147" s="573"/>
      <c r="C147" s="573"/>
      <c r="D147" s="573"/>
      <c r="E147" s="573"/>
      <c r="F147" s="573"/>
      <c r="G147" s="253">
        <v>79</v>
      </c>
      <c r="H147" s="133"/>
      <c r="I147" s="133"/>
      <c r="J147" s="133"/>
      <c r="K147" s="133"/>
      <c r="L147" s="133"/>
    </row>
    <row r="148" spans="1:12" ht="30" customHeight="1" x14ac:dyDescent="0.25">
      <c r="A148" s="214"/>
      <c r="B148" s="573"/>
      <c r="C148" s="573"/>
      <c r="D148" s="573"/>
      <c r="E148" s="573"/>
      <c r="F148" s="573"/>
      <c r="G148" s="253">
        <v>80</v>
      </c>
      <c r="H148" s="133"/>
      <c r="I148" s="133"/>
      <c r="J148" s="133"/>
      <c r="K148" s="133"/>
      <c r="L148" s="133"/>
    </row>
    <row r="149" spans="1:12" ht="30" customHeight="1" x14ac:dyDescent="0.25">
      <c r="A149" s="214"/>
      <c r="B149" s="573"/>
      <c r="C149" s="573"/>
      <c r="D149" s="573"/>
      <c r="E149" s="573"/>
      <c r="F149" s="573"/>
      <c r="G149" s="253">
        <v>81</v>
      </c>
      <c r="H149" s="133"/>
      <c r="I149" s="133"/>
      <c r="J149" s="133"/>
      <c r="K149" s="133"/>
      <c r="L149" s="133"/>
    </row>
    <row r="150" spans="1:12" ht="30" customHeight="1" x14ac:dyDescent="0.25">
      <c r="A150" s="214"/>
      <c r="B150" s="573"/>
      <c r="C150" s="573"/>
      <c r="D150" s="573"/>
      <c r="E150" s="573"/>
      <c r="F150" s="573"/>
      <c r="G150" s="253">
        <v>82</v>
      </c>
      <c r="H150" s="133"/>
      <c r="I150" s="133"/>
      <c r="J150" s="133"/>
      <c r="K150" s="133"/>
      <c r="L150" s="133"/>
    </row>
    <row r="151" spans="1:12" ht="30" customHeight="1" x14ac:dyDescent="0.25">
      <c r="A151" s="214"/>
      <c r="B151" s="573"/>
      <c r="C151" s="573"/>
      <c r="D151" s="573"/>
      <c r="E151" s="573"/>
      <c r="F151" s="573"/>
      <c r="G151" s="253">
        <v>83</v>
      </c>
      <c r="H151" s="133"/>
      <c r="I151" s="133"/>
      <c r="J151" s="133"/>
      <c r="K151" s="133"/>
      <c r="L151" s="133"/>
    </row>
    <row r="152" spans="1:12" ht="30" customHeight="1" x14ac:dyDescent="0.25">
      <c r="A152" s="214"/>
      <c r="B152" s="573"/>
      <c r="C152" s="573"/>
      <c r="D152" s="573"/>
      <c r="E152" s="573"/>
      <c r="F152" s="573"/>
      <c r="G152" s="253">
        <v>84</v>
      </c>
      <c r="H152" s="133"/>
      <c r="I152" s="133"/>
      <c r="J152" s="133"/>
      <c r="K152" s="133"/>
      <c r="L152" s="133"/>
    </row>
    <row r="153" spans="1:12" ht="30" customHeight="1" x14ac:dyDescent="0.25">
      <c r="A153" s="214"/>
      <c r="B153" s="573"/>
      <c r="C153" s="573"/>
      <c r="D153" s="573"/>
      <c r="E153" s="573"/>
      <c r="F153" s="573"/>
      <c r="G153" s="253">
        <v>85</v>
      </c>
      <c r="H153" s="133"/>
      <c r="I153" s="133"/>
      <c r="J153" s="133"/>
      <c r="K153" s="133"/>
      <c r="L153" s="133"/>
    </row>
    <row r="154" spans="1:12" ht="30" customHeight="1" x14ac:dyDescent="0.25">
      <c r="A154" s="214"/>
      <c r="B154" s="573"/>
      <c r="C154" s="573"/>
      <c r="D154" s="573"/>
      <c r="E154" s="573"/>
      <c r="F154" s="573"/>
      <c r="G154" s="253">
        <v>86</v>
      </c>
      <c r="H154" s="133"/>
      <c r="I154" s="133"/>
      <c r="J154" s="133"/>
      <c r="K154" s="133"/>
      <c r="L154" s="133"/>
    </row>
    <row r="155" spans="1:12" ht="30" customHeight="1" x14ac:dyDescent="0.25">
      <c r="A155" s="214"/>
      <c r="B155" s="573"/>
      <c r="C155" s="573"/>
      <c r="D155" s="573"/>
      <c r="E155" s="573"/>
      <c r="F155" s="573"/>
      <c r="G155" s="253">
        <v>87</v>
      </c>
      <c r="H155" s="133"/>
      <c r="I155" s="133"/>
      <c r="J155" s="133"/>
      <c r="K155" s="133"/>
      <c r="L155" s="133"/>
    </row>
    <row r="156" spans="1:12" ht="30" customHeight="1" x14ac:dyDescent="0.25">
      <c r="A156" s="214"/>
      <c r="B156" s="573"/>
      <c r="C156" s="573"/>
      <c r="D156" s="573"/>
      <c r="E156" s="573"/>
      <c r="F156" s="573"/>
      <c r="G156" s="253">
        <v>88</v>
      </c>
      <c r="H156" s="133"/>
      <c r="I156" s="133"/>
      <c r="J156" s="133"/>
      <c r="K156" s="133"/>
      <c r="L156" s="133"/>
    </row>
    <row r="157" spans="1:12" ht="30" customHeight="1" x14ac:dyDescent="0.25">
      <c r="A157" s="214"/>
      <c r="B157" s="573"/>
      <c r="C157" s="573"/>
      <c r="D157" s="573"/>
      <c r="E157" s="573"/>
      <c r="F157" s="573"/>
      <c r="G157" s="253">
        <v>89</v>
      </c>
      <c r="H157" s="133"/>
      <c r="I157" s="133"/>
      <c r="J157" s="133"/>
      <c r="K157" s="133"/>
      <c r="L157" s="133"/>
    </row>
    <row r="158" spans="1:12" ht="30" customHeight="1" x14ac:dyDescent="0.25">
      <c r="A158" s="214"/>
      <c r="B158" s="573"/>
      <c r="C158" s="573"/>
      <c r="D158" s="573"/>
      <c r="E158" s="573"/>
      <c r="F158" s="573"/>
      <c r="G158" s="253">
        <v>90</v>
      </c>
      <c r="H158" s="133"/>
      <c r="I158" s="133"/>
      <c r="J158" s="133"/>
      <c r="K158" s="133"/>
      <c r="L158" s="133"/>
    </row>
    <row r="159" spans="1:12" ht="30" customHeight="1" x14ac:dyDescent="0.25">
      <c r="A159" s="214"/>
      <c r="B159" s="573"/>
      <c r="C159" s="573"/>
      <c r="D159" s="573"/>
      <c r="E159" s="573"/>
      <c r="F159" s="573"/>
      <c r="G159" s="253">
        <v>91</v>
      </c>
      <c r="H159" s="133"/>
      <c r="I159" s="133"/>
      <c r="J159" s="133"/>
      <c r="K159" s="133"/>
      <c r="L159" s="133"/>
    </row>
    <row r="160" spans="1:12" ht="30" customHeight="1" x14ac:dyDescent="0.25">
      <c r="A160" s="214"/>
      <c r="B160" s="573"/>
      <c r="C160" s="573"/>
      <c r="D160" s="573"/>
      <c r="E160" s="573"/>
      <c r="F160" s="573"/>
      <c r="G160" s="253">
        <v>92</v>
      </c>
      <c r="H160" s="133"/>
      <c r="I160" s="133"/>
      <c r="J160" s="133"/>
      <c r="K160" s="133"/>
      <c r="L160" s="133"/>
    </row>
    <row r="161" spans="1:12" ht="30" customHeight="1" x14ac:dyDescent="0.25">
      <c r="A161" s="214"/>
      <c r="B161" s="573"/>
      <c r="C161" s="573"/>
      <c r="D161" s="573"/>
      <c r="E161" s="573"/>
      <c r="F161" s="573"/>
      <c r="G161" s="253">
        <v>93</v>
      </c>
      <c r="H161" s="133"/>
      <c r="I161" s="133"/>
      <c r="J161" s="133"/>
      <c r="K161" s="133"/>
      <c r="L161" s="133"/>
    </row>
    <row r="162" spans="1:12" ht="30" customHeight="1" x14ac:dyDescent="0.25">
      <c r="A162" s="214"/>
      <c r="B162" s="573"/>
      <c r="C162" s="573"/>
      <c r="D162" s="573"/>
      <c r="E162" s="573"/>
      <c r="F162" s="573"/>
      <c r="G162" s="253">
        <v>94</v>
      </c>
      <c r="H162" s="133"/>
      <c r="I162" s="133"/>
      <c r="J162" s="133"/>
      <c r="K162" s="133"/>
      <c r="L162" s="133"/>
    </row>
    <row r="163" spans="1:12" ht="30" customHeight="1" x14ac:dyDescent="0.25">
      <c r="A163" s="214"/>
      <c r="B163" s="573"/>
      <c r="C163" s="573"/>
      <c r="D163" s="573"/>
      <c r="E163" s="573"/>
      <c r="F163" s="573"/>
      <c r="G163" s="253">
        <v>95</v>
      </c>
      <c r="H163" s="133"/>
      <c r="I163" s="133"/>
      <c r="J163" s="133"/>
      <c r="K163" s="133"/>
      <c r="L163" s="133"/>
    </row>
    <row r="164" spans="1:12" ht="30" customHeight="1" x14ac:dyDescent="0.25">
      <c r="A164" s="214"/>
      <c r="B164" s="573"/>
      <c r="C164" s="573"/>
      <c r="D164" s="573"/>
      <c r="E164" s="573"/>
      <c r="F164" s="573"/>
      <c r="G164" s="253">
        <v>96</v>
      </c>
      <c r="H164" s="133"/>
      <c r="I164" s="133"/>
      <c r="J164" s="133"/>
      <c r="K164" s="133"/>
      <c r="L164" s="133"/>
    </row>
    <row r="165" spans="1:12" ht="30" customHeight="1" x14ac:dyDescent="0.25">
      <c r="A165" s="214"/>
      <c r="B165" s="573"/>
      <c r="C165" s="573"/>
      <c r="D165" s="573"/>
      <c r="E165" s="573"/>
      <c r="F165" s="573"/>
      <c r="G165" s="253">
        <v>97</v>
      </c>
      <c r="H165" s="133"/>
      <c r="I165" s="133"/>
      <c r="J165" s="133"/>
      <c r="K165" s="133"/>
      <c r="L165" s="133"/>
    </row>
    <row r="166" spans="1:12" ht="30" customHeight="1" x14ac:dyDescent="0.25">
      <c r="A166" s="214"/>
      <c r="B166" s="573"/>
      <c r="C166" s="573"/>
      <c r="D166" s="573"/>
      <c r="E166" s="573"/>
      <c r="F166" s="573"/>
      <c r="G166" s="253">
        <v>98</v>
      </c>
      <c r="H166" s="133"/>
      <c r="I166" s="133"/>
      <c r="J166" s="133"/>
      <c r="K166" s="133"/>
      <c r="L166" s="133"/>
    </row>
    <row r="167" spans="1:12" ht="30" customHeight="1" x14ac:dyDescent="0.25">
      <c r="A167" s="214"/>
      <c r="B167" s="573"/>
      <c r="C167" s="573"/>
      <c r="D167" s="573"/>
      <c r="E167" s="573"/>
      <c r="F167" s="573"/>
      <c r="G167" s="253">
        <v>99</v>
      </c>
      <c r="H167" s="133"/>
      <c r="I167" s="133"/>
      <c r="J167" s="133"/>
      <c r="K167" s="133"/>
      <c r="L167" s="133"/>
    </row>
    <row r="168" spans="1:12" ht="30" customHeight="1" x14ac:dyDescent="0.25">
      <c r="A168" s="214"/>
      <c r="B168" s="573"/>
      <c r="C168" s="573"/>
      <c r="D168" s="573"/>
      <c r="E168" s="573"/>
      <c r="F168" s="573"/>
      <c r="G168" s="253">
        <v>100</v>
      </c>
      <c r="H168" s="133"/>
      <c r="I168" s="133"/>
      <c r="J168" s="133"/>
      <c r="K168" s="133"/>
      <c r="L168" s="133"/>
    </row>
    <row r="169" spans="1:12" ht="30" customHeight="1" x14ac:dyDescent="0.25">
      <c r="A169" s="214"/>
      <c r="B169" s="573"/>
      <c r="C169" s="573"/>
      <c r="D169" s="573"/>
      <c r="E169" s="573"/>
      <c r="F169" s="573"/>
      <c r="G169" s="253">
        <v>101</v>
      </c>
      <c r="H169" s="133"/>
      <c r="I169" s="133"/>
      <c r="J169" s="133"/>
      <c r="K169" s="133"/>
      <c r="L169" s="133"/>
    </row>
    <row r="170" spans="1:12" ht="30" customHeight="1" x14ac:dyDescent="0.25">
      <c r="A170" s="214"/>
      <c r="B170" s="573"/>
      <c r="C170" s="573"/>
      <c r="D170" s="573"/>
      <c r="E170" s="573"/>
      <c r="F170" s="573"/>
      <c r="G170" s="253">
        <v>102</v>
      </c>
      <c r="H170" s="133"/>
      <c r="I170" s="133"/>
      <c r="J170" s="133"/>
      <c r="K170" s="133"/>
      <c r="L170" s="133"/>
    </row>
    <row r="171" spans="1:12" ht="30" customHeight="1" x14ac:dyDescent="0.25">
      <c r="A171" s="214"/>
      <c r="B171" s="573"/>
      <c r="C171" s="573"/>
      <c r="D171" s="573"/>
      <c r="E171" s="573"/>
      <c r="F171" s="573"/>
      <c r="G171" s="253">
        <v>103</v>
      </c>
      <c r="H171" s="133"/>
      <c r="I171" s="133"/>
      <c r="J171" s="133"/>
      <c r="K171" s="133"/>
      <c r="L171" s="133"/>
    </row>
    <row r="172" spans="1:12" ht="30" customHeight="1" x14ac:dyDescent="0.25">
      <c r="A172" s="214"/>
      <c r="B172" s="573"/>
      <c r="C172" s="573"/>
      <c r="D172" s="573"/>
      <c r="E172" s="573"/>
      <c r="F172" s="573"/>
      <c r="G172" s="253">
        <v>104</v>
      </c>
      <c r="H172" s="133"/>
      <c r="I172" s="133"/>
      <c r="J172" s="133"/>
      <c r="K172" s="133"/>
      <c r="L172" s="133"/>
    </row>
    <row r="173" spans="1:12" ht="30" customHeight="1" x14ac:dyDescent="0.25">
      <c r="A173" s="214"/>
      <c r="B173" s="573"/>
      <c r="C173" s="573"/>
      <c r="D173" s="573"/>
      <c r="E173" s="573"/>
      <c r="F173" s="573"/>
      <c r="G173" s="253">
        <v>105</v>
      </c>
      <c r="H173" s="133"/>
      <c r="I173" s="133"/>
      <c r="J173" s="133"/>
      <c r="K173" s="133"/>
      <c r="L173" s="133"/>
    </row>
    <row r="174" spans="1:12" ht="30" customHeight="1" x14ac:dyDescent="0.25">
      <c r="A174" s="214"/>
      <c r="B174" s="573"/>
      <c r="C174" s="573"/>
      <c r="D174" s="573"/>
      <c r="E174" s="573"/>
      <c r="F174" s="573"/>
      <c r="G174" s="253">
        <v>106</v>
      </c>
      <c r="H174" s="133"/>
      <c r="I174" s="133"/>
      <c r="J174" s="133"/>
      <c r="K174" s="133"/>
      <c r="L174" s="133"/>
    </row>
    <row r="175" spans="1:12" ht="30" customHeight="1" x14ac:dyDescent="0.25">
      <c r="A175" s="214"/>
      <c r="B175" s="573"/>
      <c r="C175" s="573"/>
      <c r="D175" s="573"/>
      <c r="E175" s="573"/>
      <c r="F175" s="573"/>
      <c r="G175" s="253">
        <v>107</v>
      </c>
      <c r="H175" s="133"/>
      <c r="I175" s="133"/>
      <c r="J175" s="133"/>
      <c r="K175" s="133"/>
      <c r="L175" s="133"/>
    </row>
    <row r="176" spans="1:12" ht="30" customHeight="1" x14ac:dyDescent="0.25">
      <c r="A176" s="214"/>
      <c r="B176" s="573"/>
      <c r="C176" s="573"/>
      <c r="D176" s="573"/>
      <c r="E176" s="573"/>
      <c r="F176" s="573"/>
      <c r="G176" s="253">
        <v>108</v>
      </c>
      <c r="H176" s="133"/>
      <c r="I176" s="133"/>
      <c r="J176" s="133"/>
      <c r="K176" s="133"/>
      <c r="L176" s="133"/>
    </row>
    <row r="177" spans="1:12" ht="30" customHeight="1" x14ac:dyDescent="0.25">
      <c r="A177" s="214"/>
      <c r="B177" s="573"/>
      <c r="C177" s="573"/>
      <c r="D177" s="573"/>
      <c r="E177" s="573"/>
      <c r="F177" s="573"/>
      <c r="G177" s="253">
        <v>109</v>
      </c>
      <c r="H177" s="133"/>
      <c r="I177" s="133"/>
      <c r="J177" s="133"/>
      <c r="K177" s="133"/>
      <c r="L177" s="133"/>
    </row>
    <row r="178" spans="1:12" ht="30" customHeight="1" x14ac:dyDescent="0.25">
      <c r="A178" s="214"/>
      <c r="B178" s="573"/>
      <c r="C178" s="573"/>
      <c r="D178" s="573"/>
      <c r="E178" s="573"/>
      <c r="F178" s="573"/>
      <c r="G178" s="253">
        <v>110</v>
      </c>
      <c r="H178" s="133"/>
      <c r="I178" s="133"/>
      <c r="J178" s="133"/>
      <c r="K178" s="133"/>
      <c r="L178" s="133"/>
    </row>
    <row r="179" spans="1:12" ht="30" customHeight="1" x14ac:dyDescent="0.25">
      <c r="A179" s="214"/>
      <c r="B179" s="573"/>
      <c r="C179" s="573"/>
      <c r="D179" s="573"/>
      <c r="E179" s="573"/>
      <c r="F179" s="573"/>
      <c r="G179" s="253">
        <v>111</v>
      </c>
      <c r="H179" s="133"/>
      <c r="I179" s="133"/>
      <c r="J179" s="133"/>
      <c r="K179" s="133"/>
      <c r="L179" s="133"/>
    </row>
    <row r="180" spans="1:12" ht="30" customHeight="1" x14ac:dyDescent="0.25">
      <c r="A180" s="214"/>
      <c r="B180" s="573"/>
      <c r="C180" s="573"/>
      <c r="D180" s="573"/>
      <c r="E180" s="573"/>
      <c r="F180" s="573"/>
      <c r="G180" s="253">
        <v>112</v>
      </c>
      <c r="H180" s="133"/>
      <c r="I180" s="133"/>
      <c r="J180" s="133"/>
      <c r="K180" s="133"/>
      <c r="L180" s="133"/>
    </row>
    <row r="181" spans="1:12" ht="30" customHeight="1" x14ac:dyDescent="0.25">
      <c r="A181" s="214"/>
      <c r="B181" s="573"/>
      <c r="C181" s="573"/>
      <c r="D181" s="573"/>
      <c r="E181" s="573"/>
      <c r="F181" s="573"/>
      <c r="G181" s="253">
        <v>113</v>
      </c>
      <c r="H181" s="133"/>
      <c r="I181" s="133"/>
      <c r="J181" s="133"/>
      <c r="K181" s="133"/>
      <c r="L181" s="133"/>
    </row>
    <row r="182" spans="1:12" ht="30" customHeight="1" x14ac:dyDescent="0.25">
      <c r="A182" s="214"/>
      <c r="B182" s="573"/>
      <c r="C182" s="573"/>
      <c r="D182" s="573"/>
      <c r="E182" s="573"/>
      <c r="F182" s="573"/>
      <c r="G182" s="253">
        <v>114</v>
      </c>
      <c r="H182" s="133"/>
      <c r="I182" s="133"/>
      <c r="J182" s="133"/>
      <c r="K182" s="133"/>
      <c r="L182" s="133"/>
    </row>
    <row r="183" spans="1:12" ht="30" customHeight="1" x14ac:dyDescent="0.25">
      <c r="A183" s="214"/>
      <c r="B183" s="573"/>
      <c r="C183" s="573"/>
      <c r="D183" s="573"/>
      <c r="E183" s="573"/>
      <c r="F183" s="573"/>
      <c r="G183" s="253">
        <v>115</v>
      </c>
      <c r="H183" s="133"/>
      <c r="I183" s="133"/>
      <c r="J183" s="133"/>
      <c r="K183" s="133"/>
      <c r="L183" s="133"/>
    </row>
    <row r="184" spans="1:12" ht="30" customHeight="1" x14ac:dyDescent="0.25">
      <c r="A184" s="214"/>
      <c r="B184" s="573"/>
      <c r="C184" s="573"/>
      <c r="D184" s="573"/>
      <c r="E184" s="573"/>
      <c r="F184" s="573"/>
      <c r="G184" s="253">
        <v>116</v>
      </c>
      <c r="H184" s="133"/>
      <c r="I184" s="133"/>
      <c r="J184" s="133"/>
      <c r="K184" s="133"/>
      <c r="L184" s="133"/>
    </row>
    <row r="185" spans="1:12" ht="30" customHeight="1" x14ac:dyDescent="0.25">
      <c r="A185" s="214"/>
      <c r="B185" s="573"/>
      <c r="C185" s="573"/>
      <c r="D185" s="573"/>
      <c r="E185" s="573"/>
      <c r="F185" s="573"/>
      <c r="G185" s="253">
        <v>117</v>
      </c>
      <c r="H185" s="133"/>
      <c r="I185" s="133"/>
      <c r="J185" s="133"/>
      <c r="K185" s="133"/>
      <c r="L185" s="133"/>
    </row>
    <row r="186" spans="1:12" ht="30" customHeight="1" x14ac:dyDescent="0.25">
      <c r="A186" s="214"/>
      <c r="B186" s="573"/>
      <c r="C186" s="573"/>
      <c r="D186" s="573"/>
      <c r="E186" s="573"/>
      <c r="F186" s="573"/>
      <c r="G186" s="253">
        <v>118</v>
      </c>
      <c r="H186" s="133"/>
      <c r="I186" s="133"/>
      <c r="J186" s="133"/>
      <c r="K186" s="133"/>
      <c r="L186" s="133"/>
    </row>
    <row r="187" spans="1:12" ht="30" customHeight="1" x14ac:dyDescent="0.25">
      <c r="A187" s="214"/>
      <c r="B187" s="573"/>
      <c r="C187" s="573"/>
      <c r="D187" s="573"/>
      <c r="E187" s="573"/>
      <c r="F187" s="573"/>
      <c r="G187" s="253">
        <v>119</v>
      </c>
      <c r="H187" s="133"/>
      <c r="I187" s="133"/>
      <c r="J187" s="133"/>
      <c r="K187" s="133"/>
      <c r="L187" s="133"/>
    </row>
    <row r="188" spans="1:12" ht="30" customHeight="1" x14ac:dyDescent="0.25">
      <c r="A188" s="214"/>
      <c r="B188" s="573"/>
      <c r="C188" s="573"/>
      <c r="D188" s="573"/>
      <c r="E188" s="573"/>
      <c r="F188" s="573"/>
      <c r="G188" s="253">
        <v>120</v>
      </c>
      <c r="H188" s="133"/>
      <c r="I188" s="133"/>
      <c r="J188" s="133"/>
      <c r="K188" s="133"/>
      <c r="L188" s="133"/>
    </row>
    <row r="189" spans="1:12" ht="30" customHeight="1" x14ac:dyDescent="0.25">
      <c r="A189" s="214"/>
      <c r="B189" s="573"/>
      <c r="C189" s="573"/>
      <c r="D189" s="573"/>
      <c r="E189" s="573"/>
      <c r="F189" s="573"/>
      <c r="G189" s="253">
        <v>121</v>
      </c>
      <c r="H189" s="133"/>
      <c r="I189" s="133"/>
      <c r="J189" s="133"/>
      <c r="K189" s="133"/>
      <c r="L189" s="133"/>
    </row>
    <row r="190" spans="1:12" ht="30" customHeight="1" x14ac:dyDescent="0.25">
      <c r="A190" s="214"/>
      <c r="B190" s="573"/>
      <c r="C190" s="573"/>
      <c r="D190" s="573"/>
      <c r="E190" s="573"/>
      <c r="F190" s="573"/>
      <c r="G190" s="253">
        <v>122</v>
      </c>
      <c r="H190" s="133"/>
      <c r="I190" s="133"/>
      <c r="J190" s="133"/>
      <c r="K190" s="133"/>
      <c r="L190" s="133"/>
    </row>
    <row r="191" spans="1:12" ht="30" customHeight="1" x14ac:dyDescent="0.25">
      <c r="A191" s="214"/>
      <c r="B191" s="573"/>
      <c r="C191" s="573"/>
      <c r="D191" s="573"/>
      <c r="E191" s="573"/>
      <c r="F191" s="573"/>
      <c r="G191" s="253">
        <v>123</v>
      </c>
      <c r="H191" s="133"/>
      <c r="I191" s="133"/>
      <c r="J191" s="133"/>
      <c r="K191" s="133"/>
      <c r="L191" s="133"/>
    </row>
    <row r="192" spans="1:12" ht="30" customHeight="1" x14ac:dyDescent="0.25">
      <c r="A192" s="214"/>
      <c r="B192" s="573"/>
      <c r="C192" s="573"/>
      <c r="D192" s="573"/>
      <c r="E192" s="573"/>
      <c r="F192" s="573"/>
      <c r="G192" s="253">
        <v>124</v>
      </c>
      <c r="H192" s="133"/>
      <c r="I192" s="133"/>
      <c r="J192" s="133"/>
      <c r="K192" s="133"/>
      <c r="L192" s="133"/>
    </row>
    <row r="193" spans="1:12" ht="30" customHeight="1" x14ac:dyDescent="0.25">
      <c r="A193" s="214"/>
      <c r="B193" s="573"/>
      <c r="C193" s="573"/>
      <c r="D193" s="573"/>
      <c r="E193" s="573"/>
      <c r="F193" s="573"/>
      <c r="G193" s="253">
        <v>125</v>
      </c>
      <c r="H193" s="133"/>
      <c r="I193" s="133"/>
      <c r="J193" s="133"/>
      <c r="K193" s="133"/>
      <c r="L193" s="133"/>
    </row>
    <row r="194" spans="1:12" ht="30" customHeight="1" x14ac:dyDescent="0.25">
      <c r="A194" s="214"/>
      <c r="B194" s="573"/>
      <c r="C194" s="573"/>
      <c r="D194" s="573"/>
      <c r="E194" s="573"/>
      <c r="F194" s="573"/>
      <c r="G194" s="253">
        <v>126</v>
      </c>
      <c r="H194" s="133"/>
      <c r="I194" s="133"/>
      <c r="J194" s="133"/>
      <c r="K194" s="133"/>
      <c r="L194" s="133"/>
    </row>
    <row r="195" spans="1:12" ht="30" customHeight="1" x14ac:dyDescent="0.25">
      <c r="A195" s="214"/>
      <c r="B195" s="573"/>
      <c r="C195" s="573"/>
      <c r="D195" s="573"/>
      <c r="E195" s="573"/>
      <c r="F195" s="573"/>
      <c r="G195" s="253">
        <v>127</v>
      </c>
      <c r="H195" s="133"/>
      <c r="I195" s="133"/>
      <c r="J195" s="133"/>
      <c r="K195" s="133"/>
      <c r="L195" s="133"/>
    </row>
    <row r="196" spans="1:12" ht="30" customHeight="1" x14ac:dyDescent="0.25">
      <c r="A196" s="214"/>
      <c r="B196" s="573"/>
      <c r="C196" s="573"/>
      <c r="D196" s="573"/>
      <c r="E196" s="573"/>
      <c r="F196" s="573"/>
      <c r="G196" s="253">
        <v>128</v>
      </c>
      <c r="H196" s="133"/>
      <c r="I196" s="133"/>
      <c r="J196" s="133"/>
      <c r="K196" s="133"/>
      <c r="L196" s="133"/>
    </row>
    <row r="197" spans="1:12" ht="30" customHeight="1" x14ac:dyDescent="0.25">
      <c r="A197" s="214"/>
      <c r="B197" s="573"/>
      <c r="C197" s="573"/>
      <c r="D197" s="573"/>
      <c r="E197" s="573"/>
      <c r="F197" s="573"/>
      <c r="G197" s="253">
        <v>129</v>
      </c>
      <c r="H197" s="133"/>
      <c r="I197" s="133"/>
      <c r="J197" s="133"/>
      <c r="K197" s="133"/>
      <c r="L197" s="133"/>
    </row>
    <row r="198" spans="1:12" ht="30" customHeight="1" x14ac:dyDescent="0.25">
      <c r="A198" s="214"/>
      <c r="B198" s="573"/>
      <c r="C198" s="573"/>
      <c r="D198" s="573"/>
      <c r="E198" s="573"/>
      <c r="F198" s="573"/>
      <c r="G198" s="253">
        <v>130</v>
      </c>
      <c r="H198" s="133"/>
      <c r="I198" s="133"/>
      <c r="J198" s="133"/>
      <c r="K198" s="133"/>
      <c r="L198" s="133"/>
    </row>
    <row r="199" spans="1:12" ht="30" customHeight="1" x14ac:dyDescent="0.25">
      <c r="A199" s="214"/>
      <c r="B199" s="573"/>
      <c r="C199" s="573"/>
      <c r="D199" s="573"/>
      <c r="E199" s="573"/>
      <c r="F199" s="573"/>
      <c r="G199" s="253">
        <v>131</v>
      </c>
      <c r="H199" s="133"/>
      <c r="I199" s="133"/>
      <c r="J199" s="133"/>
      <c r="K199" s="133"/>
      <c r="L199" s="133"/>
    </row>
    <row r="200" spans="1:12" ht="30" customHeight="1" x14ac:dyDescent="0.25">
      <c r="A200" s="214"/>
      <c r="B200" s="573"/>
      <c r="C200" s="573"/>
      <c r="D200" s="573"/>
      <c r="E200" s="573"/>
      <c r="F200" s="573"/>
      <c r="G200" s="253">
        <v>132</v>
      </c>
      <c r="H200" s="133"/>
      <c r="I200" s="133"/>
      <c r="J200" s="133"/>
      <c r="K200" s="133"/>
      <c r="L200" s="133"/>
    </row>
    <row r="201" spans="1:12" ht="30" customHeight="1" x14ac:dyDescent="0.25">
      <c r="A201" s="214"/>
      <c r="B201" s="573"/>
      <c r="C201" s="573"/>
      <c r="D201" s="573"/>
      <c r="E201" s="573"/>
      <c r="F201" s="573"/>
      <c r="G201" s="253">
        <v>133</v>
      </c>
      <c r="H201" s="133"/>
      <c r="I201" s="133"/>
      <c r="J201" s="133"/>
      <c r="K201" s="133"/>
      <c r="L201" s="133"/>
    </row>
    <row r="202" spans="1:12" ht="30" customHeight="1" x14ac:dyDescent="0.25">
      <c r="A202" s="214"/>
      <c r="B202" s="573"/>
      <c r="C202" s="573"/>
      <c r="D202" s="573"/>
      <c r="E202" s="573"/>
      <c r="F202" s="573"/>
      <c r="G202" s="253">
        <v>134</v>
      </c>
      <c r="H202" s="133"/>
      <c r="I202" s="133"/>
      <c r="J202" s="133"/>
      <c r="K202" s="133"/>
      <c r="L202" s="133"/>
    </row>
    <row r="203" spans="1:12" ht="30" customHeight="1" x14ac:dyDescent="0.25">
      <c r="A203" s="214"/>
      <c r="B203" s="573"/>
      <c r="C203" s="573"/>
      <c r="D203" s="573"/>
      <c r="E203" s="573"/>
      <c r="F203" s="573"/>
      <c r="G203" s="253">
        <v>135</v>
      </c>
      <c r="H203" s="133"/>
      <c r="I203" s="133"/>
      <c r="J203" s="133"/>
      <c r="K203" s="133"/>
      <c r="L203" s="133"/>
    </row>
    <row r="204" spans="1:12" ht="30" customHeight="1" x14ac:dyDescent="0.25">
      <c r="A204" s="214"/>
      <c r="B204" s="573"/>
      <c r="C204" s="573"/>
      <c r="D204" s="573"/>
      <c r="E204" s="573"/>
      <c r="F204" s="573"/>
      <c r="G204" s="253">
        <v>136</v>
      </c>
      <c r="H204" s="133"/>
      <c r="I204" s="133"/>
      <c r="J204" s="133"/>
      <c r="K204" s="133"/>
      <c r="L204" s="133"/>
    </row>
    <row r="205" spans="1:12" ht="30" customHeight="1" x14ac:dyDescent="0.25">
      <c r="A205" s="214"/>
      <c r="B205" s="573"/>
      <c r="C205" s="573"/>
      <c r="D205" s="573"/>
      <c r="E205" s="573"/>
      <c r="F205" s="573"/>
      <c r="G205" s="253">
        <v>137</v>
      </c>
      <c r="H205" s="133"/>
      <c r="I205" s="133"/>
      <c r="J205" s="133"/>
      <c r="K205" s="133"/>
      <c r="L205" s="133"/>
    </row>
    <row r="206" spans="1:12" ht="30" customHeight="1" x14ac:dyDescent="0.25">
      <c r="A206" s="214"/>
      <c r="B206" s="573"/>
      <c r="C206" s="573"/>
      <c r="D206" s="573"/>
      <c r="E206" s="573"/>
      <c r="F206" s="573"/>
      <c r="G206" s="253">
        <v>138</v>
      </c>
      <c r="H206" s="133"/>
      <c r="I206" s="133"/>
      <c r="J206" s="133"/>
      <c r="K206" s="133"/>
      <c r="L206" s="133"/>
    </row>
    <row r="207" spans="1:12" ht="30" customHeight="1" x14ac:dyDescent="0.25">
      <c r="A207" s="214"/>
      <c r="B207" s="573"/>
      <c r="C207" s="573"/>
      <c r="D207" s="573"/>
      <c r="E207" s="573"/>
      <c r="F207" s="573"/>
      <c r="G207" s="253">
        <v>139</v>
      </c>
      <c r="H207" s="133"/>
      <c r="I207" s="133"/>
      <c r="J207" s="133"/>
      <c r="K207" s="133"/>
      <c r="L207" s="133"/>
    </row>
    <row r="208" spans="1:12" ht="30" customHeight="1" x14ac:dyDescent="0.25">
      <c r="A208" s="214"/>
      <c r="B208" s="573"/>
      <c r="C208" s="573"/>
      <c r="D208" s="573"/>
      <c r="E208" s="573"/>
      <c r="F208" s="573"/>
      <c r="G208" s="253">
        <v>140</v>
      </c>
      <c r="H208" s="133"/>
      <c r="I208" s="133"/>
      <c r="J208" s="133"/>
      <c r="K208" s="133"/>
      <c r="L208" s="133"/>
    </row>
    <row r="209" spans="1:12" ht="30" customHeight="1" x14ac:dyDescent="0.25">
      <c r="A209" s="214"/>
      <c r="B209" s="573"/>
      <c r="C209" s="573"/>
      <c r="D209" s="573"/>
      <c r="E209" s="573"/>
      <c r="F209" s="573"/>
      <c r="G209" s="253">
        <v>141</v>
      </c>
      <c r="H209" s="133"/>
      <c r="I209" s="133"/>
      <c r="J209" s="133"/>
      <c r="K209" s="133"/>
      <c r="L209" s="133"/>
    </row>
    <row r="210" spans="1:12" ht="30" customHeight="1" x14ac:dyDescent="0.25">
      <c r="A210" s="214"/>
      <c r="B210" s="573"/>
      <c r="C210" s="573"/>
      <c r="D210" s="573"/>
      <c r="E210" s="573"/>
      <c r="F210" s="573"/>
      <c r="G210" s="253">
        <v>142</v>
      </c>
      <c r="H210" s="133"/>
      <c r="I210" s="133"/>
      <c r="J210" s="133"/>
      <c r="K210" s="133"/>
      <c r="L210" s="133"/>
    </row>
    <row r="211" spans="1:12" ht="30" customHeight="1" x14ac:dyDescent="0.25">
      <c r="A211" s="214"/>
      <c r="B211" s="573"/>
      <c r="C211" s="573"/>
      <c r="D211" s="573"/>
      <c r="E211" s="573"/>
      <c r="F211" s="573"/>
      <c r="G211" s="253">
        <v>143</v>
      </c>
      <c r="H211" s="133"/>
      <c r="I211" s="133"/>
      <c r="J211" s="133"/>
      <c r="K211" s="133"/>
      <c r="L211" s="133"/>
    </row>
    <row r="212" spans="1:12" ht="30" customHeight="1" x14ac:dyDescent="0.25">
      <c r="A212" s="214"/>
      <c r="B212" s="573"/>
      <c r="C212" s="573"/>
      <c r="D212" s="573"/>
      <c r="E212" s="573"/>
      <c r="F212" s="573"/>
      <c r="G212" s="253">
        <v>144</v>
      </c>
      <c r="H212" s="133"/>
      <c r="I212" s="133"/>
      <c r="J212" s="133"/>
      <c r="K212" s="133"/>
      <c r="L212" s="133"/>
    </row>
    <row r="213" spans="1:12" ht="30" customHeight="1" x14ac:dyDescent="0.25">
      <c r="A213" s="214"/>
      <c r="B213" s="573"/>
      <c r="C213" s="573"/>
      <c r="D213" s="573"/>
      <c r="E213" s="573"/>
      <c r="F213" s="573"/>
      <c r="G213" s="253">
        <v>145</v>
      </c>
      <c r="H213" s="133"/>
      <c r="I213" s="133"/>
      <c r="J213" s="133"/>
      <c r="K213" s="133"/>
      <c r="L213" s="133"/>
    </row>
    <row r="214" spans="1:12" ht="30" customHeight="1" x14ac:dyDescent="0.25">
      <c r="A214" s="214"/>
      <c r="B214" s="573"/>
      <c r="C214" s="573"/>
      <c r="D214" s="573"/>
      <c r="E214" s="573"/>
      <c r="F214" s="573"/>
      <c r="G214" s="253">
        <v>146</v>
      </c>
      <c r="H214" s="133"/>
      <c r="I214" s="133"/>
      <c r="J214" s="133"/>
      <c r="K214" s="133"/>
      <c r="L214" s="133"/>
    </row>
    <row r="215" spans="1:12" ht="30" customHeight="1" x14ac:dyDescent="0.25">
      <c r="A215" s="214"/>
      <c r="B215" s="573"/>
      <c r="C215" s="573"/>
      <c r="D215" s="573"/>
      <c r="E215" s="573"/>
      <c r="F215" s="573"/>
      <c r="G215" s="253">
        <v>147</v>
      </c>
      <c r="H215" s="133"/>
      <c r="I215" s="133"/>
      <c r="J215" s="133"/>
      <c r="K215" s="133"/>
      <c r="L215" s="133"/>
    </row>
    <row r="216" spans="1:12" ht="30" customHeight="1" x14ac:dyDescent="0.25">
      <c r="A216" s="214"/>
      <c r="B216" s="573"/>
      <c r="C216" s="573"/>
      <c r="D216" s="573"/>
      <c r="E216" s="573"/>
      <c r="F216" s="573"/>
      <c r="G216" s="253">
        <v>148</v>
      </c>
      <c r="H216" s="133"/>
      <c r="I216" s="133"/>
      <c r="J216" s="133"/>
      <c r="K216" s="133"/>
      <c r="L216" s="133"/>
    </row>
    <row r="217" spans="1:12" ht="30" customHeight="1" x14ac:dyDescent="0.25">
      <c r="A217" s="214"/>
      <c r="B217" s="573"/>
      <c r="C217" s="573"/>
      <c r="D217" s="573"/>
      <c r="E217" s="573"/>
      <c r="F217" s="573"/>
      <c r="G217" s="253">
        <v>149</v>
      </c>
      <c r="H217" s="133"/>
      <c r="I217" s="133"/>
      <c r="J217" s="133"/>
      <c r="K217" s="133"/>
      <c r="L217" s="133"/>
    </row>
    <row r="218" spans="1:12" ht="30" customHeight="1" x14ac:dyDescent="0.25">
      <c r="A218" s="214"/>
      <c r="B218" s="573"/>
      <c r="C218" s="573"/>
      <c r="D218" s="573"/>
      <c r="E218" s="573"/>
      <c r="F218" s="573"/>
      <c r="G218" s="253">
        <v>150</v>
      </c>
      <c r="H218" s="133"/>
      <c r="I218" s="133"/>
      <c r="J218" s="133"/>
      <c r="K218" s="133"/>
      <c r="L218" s="133"/>
    </row>
    <row r="219" spans="1:12" ht="30" customHeight="1" x14ac:dyDescent="0.25">
      <c r="A219" s="214"/>
      <c r="B219" s="573"/>
      <c r="C219" s="573"/>
      <c r="D219" s="573"/>
      <c r="E219" s="573"/>
      <c r="F219" s="573"/>
      <c r="G219" s="253">
        <v>151</v>
      </c>
      <c r="H219" s="133"/>
      <c r="I219" s="133"/>
      <c r="J219" s="133"/>
      <c r="K219" s="133"/>
      <c r="L219" s="133"/>
    </row>
    <row r="220" spans="1:12" ht="30" customHeight="1" x14ac:dyDescent="0.25">
      <c r="A220" s="214"/>
      <c r="B220" s="573"/>
      <c r="C220" s="573"/>
      <c r="D220" s="573"/>
      <c r="E220" s="573"/>
      <c r="F220" s="573"/>
      <c r="G220" s="253">
        <v>152</v>
      </c>
      <c r="H220" s="133"/>
      <c r="I220" s="133"/>
      <c r="J220" s="133"/>
      <c r="K220" s="133"/>
      <c r="L220" s="133"/>
    </row>
    <row r="221" spans="1:12" ht="30" customHeight="1" x14ac:dyDescent="0.25">
      <c r="A221" s="214"/>
      <c r="B221" s="573"/>
      <c r="C221" s="573"/>
      <c r="D221" s="573"/>
      <c r="E221" s="573"/>
      <c r="F221" s="573"/>
      <c r="G221" s="253">
        <v>153</v>
      </c>
      <c r="H221" s="133"/>
      <c r="I221" s="133"/>
      <c r="J221" s="133"/>
      <c r="K221" s="133"/>
      <c r="L221" s="133"/>
    </row>
    <row r="222" spans="1:12" ht="30" customHeight="1" x14ac:dyDescent="0.25">
      <c r="A222" s="214"/>
      <c r="B222" s="573"/>
      <c r="C222" s="573"/>
      <c r="D222" s="573"/>
      <c r="E222" s="573"/>
      <c r="F222" s="573"/>
      <c r="G222" s="253">
        <v>154</v>
      </c>
      <c r="H222" s="133"/>
      <c r="I222" s="133"/>
      <c r="J222" s="133"/>
      <c r="K222" s="133"/>
      <c r="L222" s="133"/>
    </row>
    <row r="223" spans="1:12" ht="30" customHeight="1" x14ac:dyDescent="0.25">
      <c r="A223" s="214"/>
      <c r="B223" s="573"/>
      <c r="C223" s="573"/>
      <c r="D223" s="573"/>
      <c r="E223" s="573"/>
      <c r="F223" s="573"/>
      <c r="G223" s="253">
        <v>155</v>
      </c>
      <c r="H223" s="133"/>
      <c r="I223" s="133"/>
      <c r="J223" s="133"/>
      <c r="K223" s="133"/>
      <c r="L223" s="133"/>
    </row>
    <row r="224" spans="1:12" ht="30" customHeight="1" x14ac:dyDescent="0.25">
      <c r="A224" s="214"/>
      <c r="B224" s="573"/>
      <c r="C224" s="573"/>
      <c r="D224" s="573"/>
      <c r="E224" s="573"/>
      <c r="F224" s="573"/>
      <c r="G224" s="253">
        <v>156</v>
      </c>
      <c r="H224" s="133"/>
      <c r="I224" s="133"/>
      <c r="J224" s="133"/>
      <c r="K224" s="133"/>
      <c r="L224" s="133"/>
    </row>
    <row r="225" spans="1:12" ht="30" customHeight="1" x14ac:dyDescent="0.25">
      <c r="A225" s="214"/>
      <c r="B225" s="573"/>
      <c r="C225" s="573"/>
      <c r="D225" s="573"/>
      <c r="E225" s="573"/>
      <c r="F225" s="573"/>
      <c r="G225" s="253">
        <v>157</v>
      </c>
      <c r="H225" s="133"/>
      <c r="I225" s="133"/>
      <c r="J225" s="133"/>
      <c r="K225" s="133"/>
      <c r="L225" s="133"/>
    </row>
    <row r="226" spans="1:12" ht="30" customHeight="1" x14ac:dyDescent="0.25">
      <c r="A226" s="214"/>
      <c r="B226" s="573"/>
      <c r="C226" s="573"/>
      <c r="D226" s="573"/>
      <c r="E226" s="573"/>
      <c r="F226" s="573"/>
      <c r="G226" s="253">
        <v>158</v>
      </c>
      <c r="H226" s="133"/>
      <c r="I226" s="133"/>
      <c r="J226" s="133"/>
      <c r="K226" s="133"/>
      <c r="L226" s="133"/>
    </row>
    <row r="227" spans="1:12" ht="30" customHeight="1" x14ac:dyDescent="0.25">
      <c r="A227" s="214"/>
      <c r="B227" s="573"/>
      <c r="C227" s="573"/>
      <c r="D227" s="573"/>
      <c r="E227" s="573"/>
      <c r="F227" s="573"/>
      <c r="G227" s="253">
        <v>159</v>
      </c>
      <c r="H227" s="133"/>
      <c r="I227" s="133"/>
      <c r="J227" s="133"/>
      <c r="K227" s="133"/>
      <c r="L227" s="133"/>
    </row>
    <row r="228" spans="1:12" ht="30" customHeight="1" x14ac:dyDescent="0.25">
      <c r="A228" s="214"/>
      <c r="B228" s="573"/>
      <c r="C228" s="573"/>
      <c r="D228" s="573"/>
      <c r="E228" s="573"/>
      <c r="F228" s="573"/>
      <c r="G228" s="253">
        <v>160</v>
      </c>
      <c r="H228" s="133"/>
      <c r="I228" s="133"/>
      <c r="J228" s="133"/>
      <c r="K228" s="133"/>
      <c r="L228" s="133"/>
    </row>
    <row r="229" spans="1:12" ht="30" customHeight="1" x14ac:dyDescent="0.25">
      <c r="A229" s="214"/>
      <c r="B229" s="573"/>
      <c r="C229" s="573"/>
      <c r="D229" s="573"/>
      <c r="E229" s="573"/>
      <c r="F229" s="573"/>
      <c r="G229" s="253">
        <v>161</v>
      </c>
      <c r="H229" s="133"/>
      <c r="I229" s="133"/>
      <c r="J229" s="133"/>
      <c r="K229" s="133"/>
      <c r="L229" s="133"/>
    </row>
    <row r="230" spans="1:12" ht="30" customHeight="1" x14ac:dyDescent="0.25">
      <c r="A230" s="214"/>
      <c r="B230" s="573"/>
      <c r="C230" s="573"/>
      <c r="D230" s="573"/>
      <c r="E230" s="573"/>
      <c r="F230" s="573"/>
      <c r="G230" s="253">
        <v>162</v>
      </c>
      <c r="H230" s="133"/>
      <c r="I230" s="133"/>
      <c r="J230" s="133"/>
      <c r="K230" s="133"/>
      <c r="L230" s="133"/>
    </row>
    <row r="231" spans="1:12" ht="30" customHeight="1" x14ac:dyDescent="0.25">
      <c r="A231" s="214"/>
      <c r="B231" s="573"/>
      <c r="C231" s="573"/>
      <c r="D231" s="573"/>
      <c r="E231" s="573"/>
      <c r="F231" s="573"/>
      <c r="G231" s="253">
        <v>163</v>
      </c>
      <c r="H231" s="133"/>
      <c r="I231" s="133"/>
      <c r="J231" s="133"/>
      <c r="K231" s="133"/>
      <c r="L231" s="133"/>
    </row>
    <row r="232" spans="1:12" ht="30" customHeight="1" x14ac:dyDescent="0.25">
      <c r="A232" s="214"/>
      <c r="B232" s="573"/>
      <c r="C232" s="573"/>
      <c r="D232" s="573"/>
      <c r="E232" s="573"/>
      <c r="F232" s="573"/>
      <c r="G232" s="253">
        <v>164</v>
      </c>
      <c r="H232" s="133"/>
      <c r="I232" s="133"/>
      <c r="J232" s="133"/>
      <c r="K232" s="133"/>
      <c r="L232" s="133"/>
    </row>
    <row r="233" spans="1:12" ht="30" customHeight="1" x14ac:dyDescent="0.25">
      <c r="A233" s="214"/>
      <c r="B233" s="573"/>
      <c r="C233" s="573"/>
      <c r="D233" s="573"/>
      <c r="E233" s="573"/>
      <c r="F233" s="573"/>
      <c r="G233" s="253">
        <v>165</v>
      </c>
      <c r="H233" s="133"/>
      <c r="I233" s="133"/>
      <c r="J233" s="133"/>
      <c r="K233" s="133"/>
      <c r="L233" s="133"/>
    </row>
    <row r="234" spans="1:12" ht="30" customHeight="1" x14ac:dyDescent="0.25">
      <c r="A234" s="214"/>
      <c r="B234" s="573"/>
      <c r="C234" s="573"/>
      <c r="D234" s="573"/>
      <c r="E234" s="573"/>
      <c r="F234" s="573"/>
      <c r="G234" s="253">
        <v>166</v>
      </c>
      <c r="H234" s="133"/>
      <c r="I234" s="133"/>
      <c r="J234" s="133"/>
      <c r="K234" s="133"/>
      <c r="L234" s="133"/>
    </row>
    <row r="235" spans="1:12" ht="30" customHeight="1" x14ac:dyDescent="0.25">
      <c r="A235" s="214"/>
      <c r="B235" s="573"/>
      <c r="C235" s="573"/>
      <c r="D235" s="573"/>
      <c r="E235" s="573"/>
      <c r="F235" s="573"/>
      <c r="G235" s="253">
        <v>167</v>
      </c>
      <c r="H235" s="133"/>
      <c r="I235" s="133"/>
      <c r="J235" s="133"/>
      <c r="K235" s="133"/>
      <c r="L235" s="133"/>
    </row>
    <row r="236" spans="1:12" ht="30" customHeight="1" x14ac:dyDescent="0.25">
      <c r="A236" s="214"/>
      <c r="B236" s="573"/>
      <c r="C236" s="573"/>
      <c r="D236" s="573"/>
      <c r="E236" s="573"/>
      <c r="F236" s="573"/>
      <c r="G236" s="253">
        <v>168</v>
      </c>
      <c r="H236" s="133"/>
      <c r="I236" s="133"/>
      <c r="J236" s="133"/>
      <c r="K236" s="133"/>
      <c r="L236" s="133"/>
    </row>
    <row r="237" spans="1:12" ht="30" customHeight="1" x14ac:dyDescent="0.25">
      <c r="A237" s="214"/>
      <c r="B237" s="573"/>
      <c r="C237" s="573"/>
      <c r="D237" s="573"/>
      <c r="E237" s="573"/>
      <c r="F237" s="573"/>
      <c r="G237" s="253">
        <v>169</v>
      </c>
      <c r="H237" s="133"/>
      <c r="I237" s="133"/>
      <c r="J237" s="133"/>
      <c r="K237" s="133"/>
      <c r="L237" s="133"/>
    </row>
    <row r="238" spans="1:12" ht="30" customHeight="1" x14ac:dyDescent="0.25">
      <c r="A238" s="214"/>
      <c r="B238" s="573"/>
      <c r="C238" s="573"/>
      <c r="D238" s="573"/>
      <c r="E238" s="573"/>
      <c r="F238" s="573"/>
      <c r="G238" s="253">
        <v>170</v>
      </c>
      <c r="H238" s="133"/>
      <c r="I238" s="133"/>
      <c r="J238" s="133"/>
      <c r="K238" s="133"/>
      <c r="L238" s="133"/>
    </row>
    <row r="239" spans="1:12" ht="30" customHeight="1" x14ac:dyDescent="0.25">
      <c r="A239" s="214"/>
      <c r="B239" s="573"/>
      <c r="C239" s="573"/>
      <c r="D239" s="573"/>
      <c r="E239" s="573"/>
      <c r="F239" s="573"/>
      <c r="G239" s="253">
        <v>171</v>
      </c>
      <c r="H239" s="133"/>
      <c r="I239" s="133"/>
      <c r="J239" s="133"/>
      <c r="K239" s="133"/>
      <c r="L239" s="133"/>
    </row>
    <row r="240" spans="1:12" ht="30" customHeight="1" x14ac:dyDescent="0.25">
      <c r="A240" s="214"/>
      <c r="B240" s="573"/>
      <c r="C240" s="573"/>
      <c r="D240" s="573"/>
      <c r="E240" s="573"/>
      <c r="F240" s="573"/>
      <c r="G240" s="253">
        <v>172</v>
      </c>
      <c r="H240" s="133"/>
      <c r="I240" s="133"/>
      <c r="J240" s="133"/>
      <c r="K240" s="133"/>
      <c r="L240" s="133"/>
    </row>
    <row r="241" spans="1:12" ht="30" customHeight="1" x14ac:dyDescent="0.25">
      <c r="A241" s="214"/>
      <c r="B241" s="573"/>
      <c r="C241" s="573"/>
      <c r="D241" s="573"/>
      <c r="E241" s="573"/>
      <c r="F241" s="573"/>
      <c r="G241" s="253">
        <v>173</v>
      </c>
      <c r="H241" s="133"/>
      <c r="I241" s="133"/>
      <c r="J241" s="133"/>
      <c r="K241" s="133"/>
      <c r="L241" s="133"/>
    </row>
    <row r="242" spans="1:12" ht="30" customHeight="1" x14ac:dyDescent="0.25">
      <c r="A242" s="214"/>
      <c r="B242" s="573"/>
      <c r="C242" s="573"/>
      <c r="D242" s="573"/>
      <c r="E242" s="573"/>
      <c r="F242" s="573"/>
      <c r="G242" s="253">
        <v>174</v>
      </c>
      <c r="H242" s="133"/>
      <c r="I242" s="133"/>
      <c r="J242" s="133"/>
      <c r="K242" s="133"/>
      <c r="L242" s="133"/>
    </row>
    <row r="243" spans="1:12" ht="30" customHeight="1" x14ac:dyDescent="0.25">
      <c r="A243" s="214"/>
      <c r="B243" s="573"/>
      <c r="C243" s="573"/>
      <c r="D243" s="573"/>
      <c r="E243" s="573"/>
      <c r="F243" s="573"/>
      <c r="G243" s="253">
        <v>175</v>
      </c>
      <c r="H243" s="133"/>
      <c r="I243" s="133"/>
      <c r="J243" s="133"/>
      <c r="K243" s="133"/>
      <c r="L243" s="133"/>
    </row>
    <row r="244" spans="1:12" ht="30" customHeight="1" x14ac:dyDescent="0.25">
      <c r="A244" s="214"/>
      <c r="B244" s="573"/>
      <c r="C244" s="573"/>
      <c r="D244" s="573"/>
      <c r="E244" s="573"/>
      <c r="F244" s="573"/>
      <c r="G244" s="253">
        <v>176</v>
      </c>
      <c r="H244" s="133"/>
      <c r="I244" s="133"/>
      <c r="J244" s="133"/>
      <c r="K244" s="133"/>
      <c r="L244" s="133"/>
    </row>
    <row r="245" spans="1:12" ht="30" customHeight="1" x14ac:dyDescent="0.25">
      <c r="A245" s="214"/>
      <c r="B245" s="573"/>
      <c r="C245" s="573"/>
      <c r="D245" s="573"/>
      <c r="E245" s="573"/>
      <c r="F245" s="573"/>
      <c r="G245" s="253">
        <v>177</v>
      </c>
      <c r="H245" s="133"/>
      <c r="I245" s="133"/>
      <c r="J245" s="133"/>
      <c r="K245" s="133"/>
      <c r="L245" s="133"/>
    </row>
    <row r="246" spans="1:12" ht="30" customHeight="1" x14ac:dyDescent="0.25">
      <c r="A246" s="214"/>
      <c r="B246" s="573"/>
      <c r="C246" s="573"/>
      <c r="D246" s="573"/>
      <c r="E246" s="573"/>
      <c r="F246" s="573"/>
      <c r="G246" s="253">
        <v>178</v>
      </c>
      <c r="H246" s="133"/>
      <c r="I246" s="133"/>
      <c r="J246" s="133"/>
      <c r="K246" s="133"/>
      <c r="L246" s="133"/>
    </row>
    <row r="247" spans="1:12" ht="30" customHeight="1" x14ac:dyDescent="0.25">
      <c r="A247" s="214"/>
      <c r="B247" s="573"/>
      <c r="C247" s="573"/>
      <c r="D247" s="573"/>
      <c r="E247" s="573"/>
      <c r="F247" s="573"/>
      <c r="G247" s="253">
        <v>179</v>
      </c>
      <c r="H247" s="133"/>
      <c r="I247" s="133"/>
      <c r="J247" s="133"/>
      <c r="K247" s="133"/>
      <c r="L247" s="133"/>
    </row>
    <row r="248" spans="1:12" ht="30" customHeight="1" x14ac:dyDescent="0.25">
      <c r="A248" s="214"/>
      <c r="B248" s="573"/>
      <c r="C248" s="573"/>
      <c r="D248" s="573"/>
      <c r="E248" s="573"/>
      <c r="F248" s="573"/>
      <c r="G248" s="253">
        <v>180</v>
      </c>
      <c r="H248" s="133"/>
      <c r="I248" s="133"/>
      <c r="J248" s="133"/>
      <c r="K248" s="133"/>
      <c r="L248" s="133"/>
    </row>
    <row r="249" spans="1:12" ht="30" customHeight="1" x14ac:dyDescent="0.25">
      <c r="A249" s="214"/>
      <c r="B249" s="573"/>
      <c r="C249" s="573"/>
      <c r="D249" s="573"/>
      <c r="E249" s="573"/>
      <c r="F249" s="573"/>
      <c r="G249" s="253">
        <v>181</v>
      </c>
      <c r="H249" s="133"/>
      <c r="I249" s="133"/>
      <c r="J249" s="133"/>
      <c r="K249" s="133"/>
      <c r="L249" s="133"/>
    </row>
    <row r="250" spans="1:12" ht="30" customHeight="1" x14ac:dyDescent="0.25">
      <c r="A250" s="214"/>
      <c r="B250" s="573"/>
      <c r="C250" s="573"/>
      <c r="D250" s="573"/>
      <c r="E250" s="573"/>
      <c r="F250" s="573"/>
      <c r="G250" s="253">
        <v>182</v>
      </c>
      <c r="H250" s="133"/>
      <c r="I250" s="133"/>
      <c r="J250" s="133"/>
      <c r="K250" s="133"/>
      <c r="L250" s="133"/>
    </row>
    <row r="251" spans="1:12" ht="30" customHeight="1" x14ac:dyDescent="0.25">
      <c r="A251" s="214"/>
      <c r="B251" s="573"/>
      <c r="C251" s="573"/>
      <c r="D251" s="573"/>
      <c r="E251" s="573"/>
      <c r="F251" s="573"/>
      <c r="G251" s="253">
        <v>183</v>
      </c>
      <c r="H251" s="133"/>
      <c r="I251" s="133"/>
      <c r="J251" s="133"/>
      <c r="K251" s="133"/>
      <c r="L251" s="133"/>
    </row>
    <row r="252" spans="1:12" ht="30" customHeight="1" x14ac:dyDescent="0.25">
      <c r="A252" s="214"/>
      <c r="B252" s="573"/>
      <c r="C252" s="573"/>
      <c r="D252" s="573"/>
      <c r="E252" s="573"/>
      <c r="F252" s="573"/>
      <c r="G252" s="253">
        <v>184</v>
      </c>
      <c r="H252" s="133"/>
      <c r="I252" s="133"/>
      <c r="J252" s="133"/>
      <c r="K252" s="133"/>
      <c r="L252" s="133"/>
    </row>
    <row r="253" spans="1:12" ht="30" customHeight="1" x14ac:dyDescent="0.25">
      <c r="A253" s="214"/>
      <c r="B253" s="573"/>
      <c r="C253" s="573"/>
      <c r="D253" s="573"/>
      <c r="E253" s="573"/>
      <c r="F253" s="573"/>
      <c r="G253" s="253">
        <v>185</v>
      </c>
      <c r="H253" s="133"/>
      <c r="I253" s="133"/>
      <c r="J253" s="133"/>
      <c r="K253" s="133"/>
      <c r="L253" s="133"/>
    </row>
    <row r="254" spans="1:12" ht="30" customHeight="1" x14ac:dyDescent="0.25">
      <c r="A254" s="214"/>
      <c r="B254" s="573"/>
      <c r="C254" s="573"/>
      <c r="D254" s="573"/>
      <c r="E254" s="573"/>
      <c r="F254" s="573"/>
      <c r="G254" s="253">
        <v>186</v>
      </c>
      <c r="H254" s="133"/>
      <c r="I254" s="133"/>
      <c r="J254" s="133"/>
      <c r="K254" s="133"/>
      <c r="L254" s="133"/>
    </row>
    <row r="255" spans="1:12" ht="30" customHeight="1" x14ac:dyDescent="0.25">
      <c r="A255" s="214"/>
      <c r="B255" s="573"/>
      <c r="C255" s="573"/>
      <c r="D255" s="573"/>
      <c r="E255" s="573"/>
      <c r="F255" s="573"/>
      <c r="G255" s="253">
        <v>187</v>
      </c>
      <c r="H255" s="133"/>
      <c r="I255" s="133"/>
      <c r="J255" s="133"/>
      <c r="K255" s="133"/>
      <c r="L255" s="133"/>
    </row>
    <row r="256" spans="1:12" ht="30" customHeight="1" x14ac:dyDescent="0.25">
      <c r="A256" s="214"/>
      <c r="B256" s="573"/>
      <c r="C256" s="573"/>
      <c r="D256" s="573"/>
      <c r="E256" s="573"/>
      <c r="F256" s="573"/>
      <c r="G256" s="253">
        <v>188</v>
      </c>
      <c r="H256" s="133"/>
      <c r="I256" s="133"/>
      <c r="J256" s="133"/>
      <c r="K256" s="133"/>
      <c r="L256" s="133"/>
    </row>
    <row r="257" spans="1:12" ht="30" customHeight="1" x14ac:dyDescent="0.25">
      <c r="A257" s="214"/>
      <c r="B257" s="573"/>
      <c r="C257" s="573"/>
      <c r="D257" s="573"/>
      <c r="E257" s="573"/>
      <c r="F257" s="573"/>
      <c r="G257" s="253">
        <v>189</v>
      </c>
      <c r="H257" s="133"/>
      <c r="I257" s="133"/>
      <c r="J257" s="133"/>
      <c r="K257" s="133"/>
      <c r="L257" s="133"/>
    </row>
    <row r="258" spans="1:12" ht="30" customHeight="1" x14ac:dyDescent="0.25">
      <c r="A258" s="214"/>
      <c r="B258" s="573"/>
      <c r="C258" s="573"/>
      <c r="D258" s="573"/>
      <c r="E258" s="573"/>
      <c r="F258" s="573"/>
      <c r="G258" s="253">
        <v>190</v>
      </c>
      <c r="H258" s="133"/>
      <c r="I258" s="133"/>
      <c r="J258" s="133"/>
      <c r="K258" s="133"/>
      <c r="L258" s="133"/>
    </row>
    <row r="259" spans="1:12" ht="30" customHeight="1" x14ac:dyDescent="0.25">
      <c r="A259" s="214"/>
      <c r="B259" s="573"/>
      <c r="C259" s="573"/>
      <c r="D259" s="573"/>
      <c r="E259" s="573"/>
      <c r="F259" s="573"/>
      <c r="G259" s="253">
        <v>191</v>
      </c>
      <c r="H259" s="133"/>
      <c r="I259" s="133"/>
      <c r="J259" s="133"/>
      <c r="K259" s="133"/>
      <c r="L259" s="133"/>
    </row>
    <row r="260" spans="1:12" ht="30" customHeight="1" x14ac:dyDescent="0.25">
      <c r="A260" s="214"/>
      <c r="B260" s="573"/>
      <c r="C260" s="573"/>
      <c r="D260" s="573"/>
      <c r="E260" s="573"/>
      <c r="F260" s="573"/>
      <c r="G260" s="253">
        <v>192</v>
      </c>
      <c r="H260" s="133"/>
      <c r="I260" s="133"/>
      <c r="J260" s="133"/>
      <c r="K260" s="133"/>
      <c r="L260" s="133"/>
    </row>
    <row r="261" spans="1:12" ht="30" customHeight="1" x14ac:dyDescent="0.25">
      <c r="A261" s="214"/>
      <c r="B261" s="573"/>
      <c r="C261" s="573"/>
      <c r="D261" s="573"/>
      <c r="E261" s="573"/>
      <c r="F261" s="573"/>
      <c r="G261" s="253">
        <v>193</v>
      </c>
      <c r="H261" s="133"/>
      <c r="I261" s="133"/>
      <c r="J261" s="133"/>
      <c r="K261" s="133"/>
      <c r="L261" s="133"/>
    </row>
    <row r="262" spans="1:12" ht="30" customHeight="1" x14ac:dyDescent="0.25">
      <c r="A262" s="214"/>
      <c r="B262" s="573"/>
      <c r="C262" s="573"/>
      <c r="D262" s="573"/>
      <c r="E262" s="573"/>
      <c r="F262" s="573"/>
      <c r="G262" s="253">
        <v>194</v>
      </c>
      <c r="H262" s="133"/>
      <c r="I262" s="133"/>
      <c r="J262" s="133"/>
      <c r="K262" s="133"/>
      <c r="L262" s="133"/>
    </row>
    <row r="263" spans="1:12" ht="30" customHeight="1" x14ac:dyDescent="0.25">
      <c r="A263" s="214"/>
      <c r="B263" s="573"/>
      <c r="C263" s="573"/>
      <c r="D263" s="573"/>
      <c r="E263" s="573"/>
      <c r="F263" s="573"/>
      <c r="G263" s="253">
        <v>195</v>
      </c>
      <c r="H263" s="133"/>
      <c r="I263" s="133"/>
      <c r="J263" s="133"/>
      <c r="K263" s="133"/>
      <c r="L263" s="133"/>
    </row>
    <row r="264" spans="1:12" ht="30" customHeight="1" x14ac:dyDescent="0.25">
      <c r="A264" s="214"/>
      <c r="B264" s="573"/>
      <c r="C264" s="573"/>
      <c r="D264" s="573"/>
      <c r="E264" s="573"/>
      <c r="F264" s="573"/>
      <c r="G264" s="253">
        <v>196</v>
      </c>
      <c r="H264" s="133"/>
      <c r="I264" s="133"/>
      <c r="J264" s="133"/>
      <c r="K264" s="133"/>
      <c r="L264" s="133"/>
    </row>
    <row r="265" spans="1:12" ht="30" customHeight="1" x14ac:dyDescent="0.25">
      <c r="A265" s="214"/>
      <c r="B265" s="573"/>
      <c r="C265" s="573"/>
      <c r="D265" s="573"/>
      <c r="E265" s="573"/>
      <c r="F265" s="573"/>
      <c r="G265" s="253">
        <v>197</v>
      </c>
      <c r="H265" s="133"/>
      <c r="I265" s="133"/>
      <c r="J265" s="133"/>
      <c r="K265" s="133"/>
      <c r="L265" s="133"/>
    </row>
    <row r="266" spans="1:12" ht="30" customHeight="1" x14ac:dyDescent="0.25">
      <c r="A266" s="214"/>
      <c r="B266" s="573"/>
      <c r="C266" s="573"/>
      <c r="D266" s="573"/>
      <c r="E266" s="573"/>
      <c r="F266" s="573"/>
      <c r="G266" s="253">
        <v>198</v>
      </c>
      <c r="H266" s="133"/>
      <c r="I266" s="133"/>
      <c r="J266" s="133"/>
      <c r="K266" s="133"/>
      <c r="L266" s="133"/>
    </row>
    <row r="267" spans="1:12" ht="30" customHeight="1" x14ac:dyDescent="0.25">
      <c r="A267" s="214"/>
      <c r="B267" s="573"/>
      <c r="C267" s="573"/>
      <c r="D267" s="573"/>
      <c r="E267" s="573"/>
      <c r="F267" s="573"/>
      <c r="G267" s="253">
        <v>199</v>
      </c>
      <c r="H267" s="133"/>
      <c r="I267" s="133"/>
      <c r="J267" s="133"/>
      <c r="K267" s="133"/>
      <c r="L267" s="133"/>
    </row>
    <row r="268" spans="1:12" ht="30" customHeight="1" x14ac:dyDescent="0.25">
      <c r="A268" s="214"/>
      <c r="B268" s="573"/>
      <c r="C268" s="573"/>
      <c r="D268" s="573"/>
      <c r="E268" s="573"/>
      <c r="F268" s="573"/>
      <c r="G268" s="253">
        <v>200</v>
      </c>
      <c r="H268" s="133"/>
      <c r="I268" s="133"/>
      <c r="J268" s="133"/>
      <c r="K268" s="133"/>
      <c r="L268" s="133"/>
    </row>
    <row r="269" spans="1:12" ht="30" customHeight="1" x14ac:dyDescent="0.25">
      <c r="A269" s="214"/>
      <c r="B269" s="573"/>
      <c r="C269" s="573"/>
      <c r="D269" s="573"/>
      <c r="E269" s="573"/>
      <c r="F269" s="573"/>
      <c r="G269" s="253">
        <v>201</v>
      </c>
      <c r="H269" s="133"/>
      <c r="I269" s="133"/>
      <c r="J269" s="133"/>
      <c r="K269" s="133"/>
      <c r="L269" s="133"/>
    </row>
    <row r="270" spans="1:12" ht="30" customHeight="1" x14ac:dyDescent="0.25">
      <c r="A270" s="214"/>
      <c r="B270" s="573"/>
      <c r="C270" s="573"/>
      <c r="D270" s="573"/>
      <c r="E270" s="573"/>
      <c r="F270" s="573"/>
      <c r="G270" s="253">
        <v>202</v>
      </c>
      <c r="H270" s="133"/>
      <c r="I270" s="133"/>
      <c r="J270" s="133"/>
      <c r="K270" s="133"/>
      <c r="L270" s="133"/>
    </row>
    <row r="271" spans="1:12" ht="30" customHeight="1" x14ac:dyDescent="0.25">
      <c r="A271" s="214"/>
      <c r="B271" s="573"/>
      <c r="C271" s="573"/>
      <c r="D271" s="573"/>
      <c r="E271" s="573"/>
      <c r="F271" s="573"/>
      <c r="G271" s="253">
        <v>203</v>
      </c>
      <c r="H271" s="133"/>
      <c r="I271" s="133"/>
      <c r="J271" s="133"/>
      <c r="K271" s="133"/>
      <c r="L271" s="133"/>
    </row>
    <row r="272" spans="1:12" ht="30" customHeight="1" x14ac:dyDescent="0.25">
      <c r="A272" s="214"/>
      <c r="B272" s="573"/>
      <c r="C272" s="573"/>
      <c r="D272" s="573"/>
      <c r="E272" s="573"/>
      <c r="F272" s="573"/>
      <c r="G272" s="253">
        <v>204</v>
      </c>
      <c r="H272" s="133"/>
      <c r="I272" s="133"/>
      <c r="J272" s="133"/>
      <c r="K272" s="133"/>
      <c r="L272" s="133"/>
    </row>
    <row r="273" spans="1:12" ht="30" customHeight="1" x14ac:dyDescent="0.25">
      <c r="A273" s="214"/>
      <c r="B273" s="573"/>
      <c r="C273" s="573"/>
      <c r="D273" s="573"/>
      <c r="E273" s="573"/>
      <c r="F273" s="573"/>
      <c r="G273" s="253">
        <v>205</v>
      </c>
      <c r="H273" s="133"/>
      <c r="I273" s="133"/>
      <c r="J273" s="133"/>
      <c r="K273" s="133"/>
      <c r="L273" s="133"/>
    </row>
    <row r="274" spans="1:12" ht="30" customHeight="1" x14ac:dyDescent="0.25">
      <c r="A274" s="214"/>
      <c r="B274" s="573"/>
      <c r="C274" s="573"/>
      <c r="D274" s="573"/>
      <c r="E274" s="573"/>
      <c r="F274" s="573"/>
      <c r="G274" s="253">
        <v>206</v>
      </c>
      <c r="H274" s="133"/>
      <c r="I274" s="133"/>
      <c r="J274" s="133"/>
      <c r="K274" s="133"/>
      <c r="L274" s="133"/>
    </row>
    <row r="275" spans="1:12" ht="30" customHeight="1" x14ac:dyDescent="0.25">
      <c r="A275" s="214"/>
      <c r="B275" s="573"/>
      <c r="C275" s="573"/>
      <c r="D275" s="573"/>
      <c r="E275" s="573"/>
      <c r="F275" s="573"/>
      <c r="G275" s="253">
        <v>207</v>
      </c>
      <c r="H275" s="133"/>
      <c r="I275" s="133"/>
      <c r="J275" s="133"/>
      <c r="K275" s="133"/>
      <c r="L275" s="133"/>
    </row>
    <row r="276" spans="1:12" ht="30" customHeight="1" x14ac:dyDescent="0.25">
      <c r="A276" s="214"/>
      <c r="B276" s="573"/>
      <c r="C276" s="573"/>
      <c r="D276" s="573"/>
      <c r="E276" s="573"/>
      <c r="F276" s="573"/>
      <c r="G276" s="253">
        <v>208</v>
      </c>
      <c r="H276" s="133"/>
      <c r="I276" s="133"/>
      <c r="J276" s="133"/>
      <c r="K276" s="133"/>
      <c r="L276" s="133"/>
    </row>
    <row r="277" spans="1:12" ht="30" customHeight="1" x14ac:dyDescent="0.25">
      <c r="A277" s="214"/>
      <c r="B277" s="573"/>
      <c r="C277" s="573"/>
      <c r="D277" s="573"/>
      <c r="E277" s="573"/>
      <c r="F277" s="573"/>
      <c r="G277" s="253">
        <v>209</v>
      </c>
      <c r="H277" s="133"/>
      <c r="I277" s="133"/>
      <c r="J277" s="133"/>
      <c r="K277" s="133"/>
      <c r="L277" s="133"/>
    </row>
    <row r="278" spans="1:12" ht="30" customHeight="1" x14ac:dyDescent="0.25">
      <c r="A278" s="214"/>
      <c r="B278" s="573"/>
      <c r="C278" s="573"/>
      <c r="D278" s="573"/>
      <c r="E278" s="573"/>
      <c r="F278" s="573"/>
      <c r="G278" s="253">
        <v>210</v>
      </c>
      <c r="H278" s="133"/>
      <c r="I278" s="133"/>
      <c r="J278" s="133"/>
      <c r="K278" s="133"/>
      <c r="L278" s="133"/>
    </row>
    <row r="279" spans="1:12" ht="30" customHeight="1" x14ac:dyDescent="0.25">
      <c r="A279" s="214"/>
      <c r="B279" s="573"/>
      <c r="C279" s="573"/>
      <c r="D279" s="573"/>
      <c r="E279" s="573"/>
      <c r="F279" s="573"/>
      <c r="G279" s="253">
        <v>211</v>
      </c>
      <c r="H279" s="133"/>
      <c r="I279" s="133"/>
      <c r="J279" s="133"/>
      <c r="K279" s="133"/>
      <c r="L279" s="133"/>
    </row>
    <row r="280" spans="1:12" ht="30" customHeight="1" x14ac:dyDescent="0.25">
      <c r="A280" s="214"/>
      <c r="B280" s="573"/>
      <c r="C280" s="573"/>
      <c r="D280" s="573"/>
      <c r="E280" s="573"/>
      <c r="F280" s="573"/>
      <c r="G280" s="253">
        <v>212</v>
      </c>
      <c r="H280" s="133"/>
      <c r="I280" s="133"/>
      <c r="J280" s="133"/>
      <c r="K280" s="133"/>
      <c r="L280" s="133"/>
    </row>
    <row r="281" spans="1:12" ht="30" customHeight="1" x14ac:dyDescent="0.25">
      <c r="A281" s="214"/>
      <c r="B281" s="573"/>
      <c r="C281" s="573"/>
      <c r="D281" s="573"/>
      <c r="E281" s="573"/>
      <c r="F281" s="573"/>
      <c r="G281" s="253">
        <v>213</v>
      </c>
      <c r="H281" s="133"/>
      <c r="I281" s="133"/>
      <c r="J281" s="133"/>
      <c r="K281" s="133"/>
      <c r="L281" s="133"/>
    </row>
    <row r="282" spans="1:12" ht="30" customHeight="1" x14ac:dyDescent="0.25">
      <c r="A282" s="214"/>
      <c r="B282" s="573"/>
      <c r="C282" s="573"/>
      <c r="D282" s="573"/>
      <c r="E282" s="573"/>
      <c r="F282" s="573"/>
      <c r="G282" s="253">
        <v>214</v>
      </c>
      <c r="H282" s="133"/>
      <c r="I282" s="133"/>
      <c r="J282" s="133"/>
      <c r="K282" s="133"/>
      <c r="L282" s="133"/>
    </row>
    <row r="283" spans="1:12" ht="30" customHeight="1" x14ac:dyDescent="0.25">
      <c r="A283" s="214"/>
      <c r="B283" s="573"/>
      <c r="C283" s="573"/>
      <c r="D283" s="573"/>
      <c r="E283" s="573"/>
      <c r="F283" s="573"/>
      <c r="G283" s="253">
        <v>215</v>
      </c>
      <c r="H283" s="133"/>
      <c r="I283" s="133"/>
      <c r="J283" s="133"/>
      <c r="K283" s="133"/>
      <c r="L283" s="133"/>
    </row>
    <row r="284" spans="1:12" ht="30" customHeight="1" x14ac:dyDescent="0.25">
      <c r="A284" s="214"/>
      <c r="B284" s="573"/>
      <c r="C284" s="573"/>
      <c r="D284" s="573"/>
      <c r="E284" s="573"/>
      <c r="F284" s="573"/>
      <c r="G284" s="253">
        <v>216</v>
      </c>
      <c r="H284" s="133"/>
      <c r="I284" s="133"/>
      <c r="J284" s="133"/>
      <c r="K284" s="133"/>
      <c r="L284" s="133"/>
    </row>
    <row r="285" spans="1:12" ht="30" customHeight="1" x14ac:dyDescent="0.25">
      <c r="A285" s="214"/>
      <c r="B285" s="573"/>
      <c r="C285" s="573"/>
      <c r="D285" s="573"/>
      <c r="E285" s="573"/>
      <c r="F285" s="573"/>
      <c r="G285" s="253">
        <v>217</v>
      </c>
      <c r="H285" s="133"/>
      <c r="I285" s="133"/>
      <c r="J285" s="133"/>
      <c r="K285" s="133"/>
      <c r="L285" s="133"/>
    </row>
    <row r="286" spans="1:12" ht="30" customHeight="1" x14ac:dyDescent="0.25">
      <c r="A286" s="214"/>
      <c r="B286" s="573"/>
      <c r="C286" s="573"/>
      <c r="D286" s="573"/>
      <c r="E286" s="573"/>
      <c r="F286" s="573"/>
      <c r="G286" s="253">
        <v>218</v>
      </c>
      <c r="H286" s="133"/>
      <c r="I286" s="133"/>
      <c r="J286" s="133"/>
      <c r="K286" s="133"/>
      <c r="L286" s="133"/>
    </row>
    <row r="287" spans="1:12" ht="30" customHeight="1" x14ac:dyDescent="0.25">
      <c r="A287" s="214"/>
      <c r="B287" s="573"/>
      <c r="C287" s="573"/>
      <c r="D287" s="573"/>
      <c r="E287" s="573"/>
      <c r="F287" s="573"/>
      <c r="G287" s="253">
        <v>219</v>
      </c>
      <c r="H287" s="133"/>
      <c r="I287" s="133"/>
      <c r="J287" s="133"/>
      <c r="K287" s="133"/>
      <c r="L287" s="133"/>
    </row>
    <row r="288" spans="1:12" ht="30" customHeight="1" x14ac:dyDescent="0.25">
      <c r="A288" s="214"/>
      <c r="B288" s="573"/>
      <c r="C288" s="573"/>
      <c r="D288" s="573"/>
      <c r="E288" s="573"/>
      <c r="F288" s="573"/>
      <c r="G288" s="253">
        <v>220</v>
      </c>
      <c r="H288" s="133"/>
      <c r="I288" s="133"/>
      <c r="J288" s="133"/>
      <c r="K288" s="133"/>
      <c r="L288" s="133"/>
    </row>
    <row r="289" spans="1:12" ht="30" customHeight="1" x14ac:dyDescent="0.25">
      <c r="A289" s="214"/>
      <c r="B289" s="573"/>
      <c r="C289" s="573"/>
      <c r="D289" s="573"/>
      <c r="E289" s="573"/>
      <c r="F289" s="573"/>
      <c r="G289" s="253">
        <v>221</v>
      </c>
      <c r="H289" s="133"/>
      <c r="I289" s="133"/>
      <c r="J289" s="133"/>
      <c r="K289" s="133"/>
      <c r="L289" s="133"/>
    </row>
    <row r="290" spans="1:12" ht="30" customHeight="1" x14ac:dyDescent="0.25">
      <c r="A290" s="214"/>
      <c r="B290" s="573"/>
      <c r="C290" s="573"/>
      <c r="D290" s="573"/>
      <c r="E290" s="573"/>
      <c r="F290" s="573"/>
      <c r="G290" s="253">
        <v>222</v>
      </c>
      <c r="H290" s="133"/>
      <c r="I290" s="133"/>
      <c r="J290" s="133"/>
      <c r="K290" s="133"/>
      <c r="L290" s="133"/>
    </row>
    <row r="291" spans="1:12" ht="30" customHeight="1" x14ac:dyDescent="0.25">
      <c r="A291" s="214"/>
      <c r="B291" s="573"/>
      <c r="C291" s="573"/>
      <c r="D291" s="573"/>
      <c r="E291" s="573"/>
      <c r="F291" s="573"/>
      <c r="G291" s="253">
        <v>223</v>
      </c>
      <c r="H291" s="133"/>
      <c r="I291" s="133"/>
      <c r="J291" s="133"/>
      <c r="K291" s="133"/>
      <c r="L291" s="133"/>
    </row>
    <row r="292" spans="1:12" ht="30" customHeight="1" x14ac:dyDescent="0.25">
      <c r="A292" s="214"/>
      <c r="B292" s="573"/>
      <c r="C292" s="573"/>
      <c r="D292" s="573"/>
      <c r="E292" s="573"/>
      <c r="F292" s="573"/>
      <c r="G292" s="253">
        <v>224</v>
      </c>
      <c r="H292" s="133"/>
      <c r="I292" s="133"/>
      <c r="J292" s="133"/>
      <c r="K292" s="133"/>
      <c r="L292" s="133"/>
    </row>
    <row r="293" spans="1:12" ht="30" customHeight="1" x14ac:dyDescent="0.25">
      <c r="A293" s="214"/>
      <c r="B293" s="573"/>
      <c r="C293" s="573"/>
      <c r="D293" s="573"/>
      <c r="E293" s="573"/>
      <c r="F293" s="573"/>
      <c r="G293" s="253">
        <v>225</v>
      </c>
      <c r="H293" s="133"/>
      <c r="I293" s="133"/>
      <c r="J293" s="133"/>
      <c r="K293" s="133"/>
      <c r="L293" s="133"/>
    </row>
    <row r="294" spans="1:12" ht="30" customHeight="1" x14ac:dyDescent="0.25">
      <c r="A294" s="214"/>
      <c r="B294" s="573"/>
      <c r="C294" s="573"/>
      <c r="D294" s="573"/>
      <c r="E294" s="573"/>
      <c r="F294" s="573"/>
      <c r="G294" s="253">
        <v>226</v>
      </c>
      <c r="H294" s="133"/>
      <c r="I294" s="133"/>
      <c r="J294" s="133"/>
      <c r="K294" s="133"/>
      <c r="L294" s="133"/>
    </row>
    <row r="295" spans="1:12" ht="30" customHeight="1" x14ac:dyDescent="0.25">
      <c r="A295" s="214"/>
      <c r="B295" s="573"/>
      <c r="C295" s="573"/>
      <c r="D295" s="573"/>
      <c r="E295" s="573"/>
      <c r="F295" s="573"/>
      <c r="G295" s="253">
        <v>227</v>
      </c>
      <c r="H295" s="133"/>
      <c r="I295" s="133"/>
      <c r="J295" s="133"/>
      <c r="K295" s="133"/>
      <c r="L295" s="133"/>
    </row>
    <row r="296" spans="1:12" ht="30" customHeight="1" x14ac:dyDescent="0.25">
      <c r="A296" s="214"/>
      <c r="B296" s="573"/>
      <c r="C296" s="573"/>
      <c r="D296" s="573"/>
      <c r="E296" s="573"/>
      <c r="F296" s="573"/>
      <c r="G296" s="253">
        <v>228</v>
      </c>
      <c r="H296" s="133"/>
      <c r="I296" s="133"/>
      <c r="J296" s="133"/>
      <c r="K296" s="133"/>
      <c r="L296" s="133"/>
    </row>
    <row r="297" spans="1:12" ht="30" customHeight="1" x14ac:dyDescent="0.25">
      <c r="A297" s="214"/>
      <c r="B297" s="573"/>
      <c r="C297" s="573"/>
      <c r="D297" s="573"/>
      <c r="E297" s="573"/>
      <c r="F297" s="573"/>
      <c r="G297" s="253">
        <v>229</v>
      </c>
      <c r="H297" s="133"/>
      <c r="I297" s="133"/>
      <c r="J297" s="133"/>
      <c r="K297" s="133"/>
      <c r="L297" s="133"/>
    </row>
    <row r="298" spans="1:12" ht="30" customHeight="1" x14ac:dyDescent="0.25">
      <c r="A298" s="214"/>
      <c r="B298" s="573"/>
      <c r="C298" s="573"/>
      <c r="D298" s="573"/>
      <c r="E298" s="573"/>
      <c r="F298" s="573"/>
      <c r="G298" s="253">
        <v>230</v>
      </c>
      <c r="H298" s="133"/>
      <c r="I298" s="133"/>
      <c r="J298" s="133"/>
      <c r="K298" s="133"/>
      <c r="L298" s="133"/>
    </row>
    <row r="299" spans="1:12" ht="30" customHeight="1" x14ac:dyDescent="0.25">
      <c r="A299" s="214"/>
      <c r="B299" s="573"/>
      <c r="C299" s="573"/>
      <c r="D299" s="573"/>
      <c r="E299" s="573"/>
      <c r="F299" s="573"/>
      <c r="G299" s="253">
        <v>231</v>
      </c>
      <c r="H299" s="133"/>
      <c r="I299" s="133"/>
      <c r="J299" s="133"/>
      <c r="K299" s="133"/>
      <c r="L299" s="133"/>
    </row>
    <row r="300" spans="1:12" ht="30" customHeight="1" x14ac:dyDescent="0.25">
      <c r="A300" s="214"/>
      <c r="B300" s="573"/>
      <c r="C300" s="573"/>
      <c r="D300" s="573"/>
      <c r="E300" s="573"/>
      <c r="F300" s="573"/>
      <c r="G300" s="253">
        <v>232</v>
      </c>
      <c r="H300" s="133"/>
      <c r="I300" s="133"/>
      <c r="J300" s="133"/>
      <c r="K300" s="133"/>
      <c r="L300" s="133"/>
    </row>
    <row r="301" spans="1:12" ht="30" customHeight="1" x14ac:dyDescent="0.25">
      <c r="A301" s="214"/>
      <c r="B301" s="573"/>
      <c r="C301" s="573"/>
      <c r="D301" s="573"/>
      <c r="E301" s="573"/>
      <c r="F301" s="573"/>
      <c r="G301" s="253">
        <v>233</v>
      </c>
      <c r="H301" s="133"/>
      <c r="I301" s="133"/>
      <c r="J301" s="133"/>
      <c r="K301" s="133"/>
      <c r="L301" s="133"/>
    </row>
    <row r="302" spans="1:12" ht="30" customHeight="1" x14ac:dyDescent="0.25">
      <c r="A302" s="214"/>
      <c r="B302" s="573"/>
      <c r="C302" s="573"/>
      <c r="D302" s="573"/>
      <c r="E302" s="573"/>
      <c r="F302" s="573"/>
      <c r="G302" s="253">
        <v>234</v>
      </c>
      <c r="H302" s="133"/>
      <c r="I302" s="133"/>
      <c r="J302" s="133"/>
      <c r="K302" s="133"/>
      <c r="L302" s="133"/>
    </row>
    <row r="303" spans="1:12" ht="30" customHeight="1" x14ac:dyDescent="0.25">
      <c r="A303" s="214"/>
      <c r="B303" s="573"/>
      <c r="C303" s="573"/>
      <c r="D303" s="573"/>
      <c r="E303" s="573"/>
      <c r="F303" s="573"/>
      <c r="G303" s="253">
        <v>235</v>
      </c>
      <c r="H303" s="133"/>
      <c r="I303" s="133"/>
      <c r="J303" s="133"/>
      <c r="K303" s="133"/>
      <c r="L303" s="133"/>
    </row>
    <row r="304" spans="1:12" ht="30" customHeight="1" x14ac:dyDescent="0.25">
      <c r="A304" s="214"/>
      <c r="B304" s="573"/>
      <c r="C304" s="573"/>
      <c r="D304" s="573"/>
      <c r="E304" s="573"/>
      <c r="F304" s="573"/>
      <c r="G304" s="253">
        <v>236</v>
      </c>
      <c r="H304" s="133"/>
      <c r="I304" s="133"/>
      <c r="J304" s="133"/>
      <c r="K304" s="133"/>
      <c r="L304" s="133"/>
    </row>
    <row r="305" spans="1:12" ht="30" customHeight="1" x14ac:dyDescent="0.25">
      <c r="A305" s="214"/>
      <c r="B305" s="573"/>
      <c r="C305" s="573"/>
      <c r="D305" s="573"/>
      <c r="E305" s="573"/>
      <c r="F305" s="573"/>
      <c r="G305" s="253">
        <v>237</v>
      </c>
      <c r="H305" s="133"/>
      <c r="I305" s="133"/>
      <c r="J305" s="133"/>
      <c r="K305" s="133"/>
      <c r="L305" s="133"/>
    </row>
    <row r="306" spans="1:12" ht="30" customHeight="1" x14ac:dyDescent="0.25">
      <c r="A306" s="214"/>
      <c r="B306" s="573"/>
      <c r="C306" s="573"/>
      <c r="D306" s="573"/>
      <c r="E306" s="573"/>
      <c r="F306" s="573"/>
      <c r="G306" s="253">
        <v>238</v>
      </c>
      <c r="H306" s="133"/>
      <c r="I306" s="133"/>
      <c r="J306" s="133"/>
      <c r="K306" s="133"/>
      <c r="L306" s="133"/>
    </row>
    <row r="307" spans="1:12" ht="30" customHeight="1" x14ac:dyDescent="0.25">
      <c r="A307" s="214"/>
      <c r="B307" s="573"/>
      <c r="C307" s="573"/>
      <c r="D307" s="573"/>
      <c r="E307" s="573"/>
      <c r="F307" s="573"/>
      <c r="G307" s="253">
        <v>239</v>
      </c>
      <c r="H307" s="133"/>
      <c r="I307" s="133"/>
      <c r="J307" s="133"/>
      <c r="K307" s="133"/>
      <c r="L307" s="133"/>
    </row>
    <row r="308" spans="1:12" ht="30" customHeight="1" x14ac:dyDescent="0.25">
      <c r="A308" s="214"/>
      <c r="B308" s="573"/>
      <c r="C308" s="573"/>
      <c r="D308" s="573"/>
      <c r="E308" s="573"/>
      <c r="F308" s="573"/>
      <c r="G308" s="253">
        <v>240</v>
      </c>
      <c r="H308" s="133"/>
      <c r="I308" s="133"/>
      <c r="J308" s="133"/>
      <c r="K308" s="133"/>
      <c r="L308" s="133"/>
    </row>
    <row r="309" spans="1:12" ht="30" customHeight="1" x14ac:dyDescent="0.25">
      <c r="A309" s="214"/>
      <c r="B309" s="573"/>
      <c r="C309" s="573"/>
      <c r="D309" s="573"/>
      <c r="E309" s="573"/>
      <c r="F309" s="573"/>
      <c r="G309" s="253">
        <v>241</v>
      </c>
      <c r="H309" s="133"/>
      <c r="I309" s="133"/>
      <c r="J309" s="133"/>
      <c r="K309" s="133"/>
      <c r="L309" s="133"/>
    </row>
    <row r="310" spans="1:12" ht="30" customHeight="1" x14ac:dyDescent="0.25">
      <c r="A310" s="214"/>
      <c r="B310" s="573"/>
      <c r="C310" s="573"/>
      <c r="D310" s="573"/>
      <c r="E310" s="573"/>
      <c r="F310" s="573"/>
      <c r="G310" s="253">
        <v>242</v>
      </c>
      <c r="H310" s="133"/>
      <c r="I310" s="133"/>
      <c r="J310" s="133"/>
      <c r="K310" s="133"/>
      <c r="L310" s="133"/>
    </row>
    <row r="311" spans="1:12" ht="30" customHeight="1" x14ac:dyDescent="0.25">
      <c r="A311" s="214"/>
      <c r="B311" s="573"/>
      <c r="C311" s="573"/>
      <c r="D311" s="573"/>
      <c r="E311" s="573"/>
      <c r="F311" s="573"/>
      <c r="G311" s="253">
        <v>243</v>
      </c>
      <c r="H311" s="133"/>
      <c r="I311" s="133"/>
      <c r="J311" s="133"/>
      <c r="K311" s="133"/>
      <c r="L311" s="133"/>
    </row>
    <row r="312" spans="1:12" ht="30" customHeight="1" x14ac:dyDescent="0.25">
      <c r="A312" s="214"/>
      <c r="B312" s="573"/>
      <c r="C312" s="573"/>
      <c r="D312" s="573"/>
      <c r="E312" s="573"/>
      <c r="F312" s="573"/>
      <c r="G312" s="253">
        <v>244</v>
      </c>
      <c r="H312" s="133"/>
      <c r="I312" s="133"/>
      <c r="J312" s="133"/>
      <c r="K312" s="133"/>
      <c r="L312" s="133"/>
    </row>
    <row r="313" spans="1:12" ht="30" customHeight="1" x14ac:dyDescent="0.25">
      <c r="A313" s="214"/>
      <c r="B313" s="573"/>
      <c r="C313" s="573"/>
      <c r="D313" s="573"/>
      <c r="E313" s="573"/>
      <c r="F313" s="573"/>
      <c r="G313" s="253">
        <v>245</v>
      </c>
      <c r="H313" s="133"/>
      <c r="I313" s="133"/>
      <c r="J313" s="133"/>
      <c r="K313" s="133"/>
      <c r="L313" s="133"/>
    </row>
    <row r="314" spans="1:12" ht="30" customHeight="1" x14ac:dyDescent="0.25">
      <c r="A314" s="214"/>
      <c r="B314" s="573"/>
      <c r="C314" s="573"/>
      <c r="D314" s="573"/>
      <c r="E314" s="573"/>
      <c r="F314" s="573"/>
      <c r="G314" s="253">
        <v>246</v>
      </c>
      <c r="H314" s="133"/>
      <c r="I314" s="133"/>
      <c r="J314" s="133"/>
      <c r="K314" s="133"/>
      <c r="L314" s="133"/>
    </row>
    <row r="315" spans="1:12" ht="30" customHeight="1" x14ac:dyDescent="0.25">
      <c r="A315" s="214"/>
      <c r="B315" s="573"/>
      <c r="C315" s="573"/>
      <c r="D315" s="573"/>
      <c r="E315" s="573"/>
      <c r="F315" s="573"/>
      <c r="G315" s="253">
        <v>247</v>
      </c>
      <c r="H315" s="133"/>
      <c r="I315" s="133"/>
      <c r="J315" s="133"/>
      <c r="K315" s="133"/>
      <c r="L315" s="133"/>
    </row>
    <row r="316" spans="1:12" ht="30" customHeight="1" x14ac:dyDescent="0.25">
      <c r="A316" s="214"/>
      <c r="B316" s="573"/>
      <c r="C316" s="573"/>
      <c r="D316" s="573"/>
      <c r="E316" s="573"/>
      <c r="F316" s="573"/>
      <c r="G316" s="253">
        <v>248</v>
      </c>
      <c r="H316" s="133"/>
      <c r="I316" s="133"/>
      <c r="J316" s="133"/>
      <c r="K316" s="133"/>
      <c r="L316" s="133"/>
    </row>
    <row r="317" spans="1:12" ht="30" customHeight="1" x14ac:dyDescent="0.25">
      <c r="A317" s="214"/>
      <c r="B317" s="573"/>
      <c r="C317" s="573"/>
      <c r="D317" s="573"/>
      <c r="E317" s="573"/>
      <c r="F317" s="573"/>
      <c r="G317" s="253">
        <v>249</v>
      </c>
      <c r="H317" s="133"/>
      <c r="I317" s="133"/>
      <c r="J317" s="133"/>
      <c r="K317" s="133"/>
      <c r="L317" s="133"/>
    </row>
    <row r="318" spans="1:12" ht="30" customHeight="1" x14ac:dyDescent="0.25">
      <c r="A318" s="214"/>
      <c r="B318" s="573"/>
      <c r="C318" s="573"/>
      <c r="D318" s="573"/>
      <c r="E318" s="573"/>
      <c r="F318" s="573"/>
      <c r="G318" s="253">
        <v>250</v>
      </c>
      <c r="H318" s="133"/>
      <c r="I318" s="133"/>
      <c r="J318" s="133"/>
      <c r="K318" s="133"/>
      <c r="L318" s="133"/>
    </row>
    <row r="319" spans="1:12" ht="30" customHeight="1" x14ac:dyDescent="0.25">
      <c r="A319" s="214"/>
      <c r="B319" s="573"/>
      <c r="C319" s="573"/>
      <c r="D319" s="573"/>
      <c r="E319" s="573"/>
      <c r="F319" s="573"/>
      <c r="G319" s="253">
        <v>251</v>
      </c>
      <c r="H319" s="133"/>
      <c r="I319" s="133"/>
      <c r="J319" s="133"/>
      <c r="K319" s="133"/>
      <c r="L319" s="133"/>
    </row>
    <row r="320" spans="1:12" ht="30" customHeight="1" x14ac:dyDescent="0.25">
      <c r="A320" s="214"/>
      <c r="B320" s="573"/>
      <c r="C320" s="573"/>
      <c r="D320" s="573"/>
      <c r="E320" s="573"/>
      <c r="F320" s="573"/>
      <c r="G320" s="253">
        <v>252</v>
      </c>
      <c r="H320" s="133"/>
      <c r="I320" s="133"/>
      <c r="J320" s="133"/>
      <c r="K320" s="133"/>
      <c r="L320" s="133"/>
    </row>
    <row r="321" spans="1:12" ht="30" customHeight="1" x14ac:dyDescent="0.25">
      <c r="A321" s="214"/>
      <c r="B321" s="573"/>
      <c r="C321" s="573"/>
      <c r="D321" s="573"/>
      <c r="E321" s="573"/>
      <c r="F321" s="573"/>
      <c r="G321" s="253">
        <v>253</v>
      </c>
      <c r="H321" s="133"/>
      <c r="I321" s="133"/>
      <c r="J321" s="133"/>
      <c r="K321" s="133"/>
      <c r="L321" s="133"/>
    </row>
    <row r="322" spans="1:12" ht="30" customHeight="1" x14ac:dyDescent="0.25">
      <c r="A322" s="214"/>
      <c r="B322" s="573"/>
      <c r="C322" s="573"/>
      <c r="D322" s="573"/>
      <c r="E322" s="573"/>
      <c r="F322" s="573"/>
      <c r="G322" s="253">
        <v>254</v>
      </c>
      <c r="H322" s="133"/>
      <c r="I322" s="133"/>
      <c r="J322" s="133"/>
      <c r="K322" s="133"/>
      <c r="L322" s="133"/>
    </row>
    <row r="323" spans="1:12" ht="30" customHeight="1" x14ac:dyDescent="0.25">
      <c r="A323" s="214"/>
      <c r="B323" s="573"/>
      <c r="C323" s="573"/>
      <c r="D323" s="573"/>
      <c r="E323" s="573"/>
      <c r="F323" s="573"/>
      <c r="G323" s="253">
        <v>255</v>
      </c>
      <c r="H323" s="133"/>
      <c r="I323" s="133"/>
      <c r="J323" s="133"/>
      <c r="K323" s="133"/>
      <c r="L323" s="133"/>
    </row>
    <row r="324" spans="1:12" ht="30" customHeight="1" x14ac:dyDescent="0.25">
      <c r="A324" s="214"/>
      <c r="B324" s="573"/>
      <c r="C324" s="573"/>
      <c r="D324" s="573"/>
      <c r="E324" s="573"/>
      <c r="F324" s="573"/>
      <c r="G324" s="253">
        <v>256</v>
      </c>
      <c r="H324" s="133"/>
      <c r="I324" s="133"/>
      <c r="J324" s="133"/>
      <c r="K324" s="133"/>
      <c r="L324" s="133"/>
    </row>
    <row r="325" spans="1:12" ht="30" customHeight="1" x14ac:dyDescent="0.25">
      <c r="A325" s="214"/>
      <c r="B325" s="573"/>
      <c r="C325" s="573"/>
      <c r="D325" s="573"/>
      <c r="E325" s="573"/>
      <c r="F325" s="573"/>
      <c r="G325" s="253">
        <v>257</v>
      </c>
      <c r="H325" s="133"/>
      <c r="I325" s="133"/>
      <c r="J325" s="133"/>
      <c r="K325" s="133"/>
      <c r="L325" s="133"/>
    </row>
    <row r="326" spans="1:12" ht="30" customHeight="1" x14ac:dyDescent="0.25">
      <c r="A326" s="214"/>
      <c r="B326" s="573"/>
      <c r="C326" s="573"/>
      <c r="D326" s="573"/>
      <c r="E326" s="573"/>
      <c r="F326" s="573"/>
      <c r="G326" s="253">
        <v>258</v>
      </c>
      <c r="H326" s="133"/>
      <c r="I326" s="133"/>
      <c r="J326" s="133"/>
      <c r="K326" s="133"/>
      <c r="L326" s="133"/>
    </row>
    <row r="327" spans="1:12" ht="30" customHeight="1" x14ac:dyDescent="0.25">
      <c r="A327" s="214"/>
      <c r="B327" s="573"/>
      <c r="C327" s="573"/>
      <c r="D327" s="573"/>
      <c r="E327" s="573"/>
      <c r="F327" s="573"/>
      <c r="G327" s="253">
        <v>259</v>
      </c>
      <c r="H327" s="133"/>
      <c r="I327" s="133"/>
      <c r="J327" s="133"/>
      <c r="K327" s="133"/>
      <c r="L327" s="133"/>
    </row>
    <row r="328" spans="1:12" ht="30" customHeight="1" x14ac:dyDescent="0.25">
      <c r="A328" s="214"/>
      <c r="B328" s="573"/>
      <c r="C328" s="573"/>
      <c r="D328" s="573"/>
      <c r="E328" s="573"/>
      <c r="F328" s="573"/>
      <c r="G328" s="253">
        <v>260</v>
      </c>
      <c r="H328" s="133"/>
      <c r="I328" s="133"/>
      <c r="J328" s="133"/>
      <c r="K328" s="133"/>
      <c r="L328" s="133"/>
    </row>
    <row r="329" spans="1:12" ht="30" customHeight="1" x14ac:dyDescent="0.25">
      <c r="A329" s="214"/>
      <c r="B329" s="573"/>
      <c r="C329" s="573"/>
      <c r="D329" s="573"/>
      <c r="E329" s="573"/>
      <c r="F329" s="573"/>
      <c r="G329" s="253">
        <v>261</v>
      </c>
      <c r="H329" s="133"/>
      <c r="I329" s="133"/>
      <c r="J329" s="133"/>
      <c r="K329" s="133"/>
      <c r="L329" s="133"/>
    </row>
    <row r="330" spans="1:12" ht="30" customHeight="1" x14ac:dyDescent="0.25">
      <c r="A330" s="214"/>
      <c r="B330" s="573"/>
      <c r="C330" s="573"/>
      <c r="D330" s="573"/>
      <c r="E330" s="573"/>
      <c r="F330" s="573"/>
      <c r="G330" s="253">
        <v>262</v>
      </c>
      <c r="H330" s="133"/>
      <c r="I330" s="133"/>
      <c r="J330" s="133"/>
      <c r="K330" s="133"/>
      <c r="L330" s="133"/>
    </row>
    <row r="331" spans="1:12" ht="30" customHeight="1" x14ac:dyDescent="0.25">
      <c r="A331" s="214"/>
      <c r="B331" s="573"/>
      <c r="C331" s="573"/>
      <c r="D331" s="573"/>
      <c r="E331" s="573"/>
      <c r="F331" s="573"/>
      <c r="G331" s="253">
        <v>263</v>
      </c>
      <c r="H331" s="133"/>
      <c r="I331" s="133"/>
      <c r="J331" s="133"/>
      <c r="K331" s="133"/>
      <c r="L331" s="133"/>
    </row>
    <row r="332" spans="1:12" ht="30" customHeight="1" x14ac:dyDescent="0.25">
      <c r="A332" s="214"/>
      <c r="B332" s="573"/>
      <c r="C332" s="573"/>
      <c r="D332" s="573"/>
      <c r="E332" s="573"/>
      <c r="F332" s="573"/>
      <c r="G332" s="253">
        <v>264</v>
      </c>
      <c r="H332" s="133"/>
      <c r="I332" s="133"/>
      <c r="J332" s="133"/>
      <c r="K332" s="133"/>
      <c r="L332" s="133"/>
    </row>
    <row r="333" spans="1:12" ht="30" customHeight="1" x14ac:dyDescent="0.25">
      <c r="A333" s="214"/>
      <c r="B333" s="573"/>
      <c r="C333" s="573"/>
      <c r="D333" s="573"/>
      <c r="E333" s="573"/>
      <c r="F333" s="573"/>
      <c r="G333" s="253">
        <v>265</v>
      </c>
      <c r="H333" s="133"/>
      <c r="I333" s="133"/>
      <c r="J333" s="133"/>
      <c r="K333" s="133"/>
      <c r="L333" s="133"/>
    </row>
    <row r="334" spans="1:12" ht="30" customHeight="1" x14ac:dyDescent="0.25">
      <c r="A334" s="214"/>
      <c r="B334" s="573"/>
      <c r="C334" s="573"/>
      <c r="D334" s="573"/>
      <c r="E334" s="573"/>
      <c r="F334" s="573"/>
      <c r="G334" s="253">
        <v>266</v>
      </c>
      <c r="H334" s="133"/>
      <c r="I334" s="133"/>
      <c r="J334" s="133"/>
      <c r="K334" s="133"/>
      <c r="L334" s="133"/>
    </row>
    <row r="335" spans="1:12" ht="30" customHeight="1" x14ac:dyDescent="0.25">
      <c r="A335" s="214"/>
      <c r="B335" s="573"/>
      <c r="C335" s="573"/>
      <c r="D335" s="573"/>
      <c r="E335" s="573"/>
      <c r="F335" s="573"/>
      <c r="G335" s="253">
        <v>267</v>
      </c>
      <c r="H335" s="133"/>
      <c r="I335" s="133"/>
      <c r="J335" s="133"/>
      <c r="K335" s="133"/>
      <c r="L335" s="133"/>
    </row>
    <row r="336" spans="1:12" ht="30" customHeight="1" x14ac:dyDescent="0.25">
      <c r="A336" s="214"/>
      <c r="B336" s="573"/>
      <c r="C336" s="573"/>
      <c r="D336" s="573"/>
      <c r="E336" s="573"/>
      <c r="F336" s="573"/>
      <c r="G336" s="253">
        <v>268</v>
      </c>
      <c r="H336" s="133"/>
      <c r="I336" s="133"/>
      <c r="J336" s="133"/>
      <c r="K336" s="133"/>
      <c r="L336" s="133"/>
    </row>
    <row r="337" spans="1:12" ht="30" customHeight="1" x14ac:dyDescent="0.25">
      <c r="A337" s="214"/>
      <c r="B337" s="573"/>
      <c r="C337" s="573"/>
      <c r="D337" s="573"/>
      <c r="E337" s="573"/>
      <c r="F337" s="573"/>
      <c r="G337" s="253">
        <v>269</v>
      </c>
      <c r="H337" s="133"/>
      <c r="I337" s="133"/>
      <c r="J337" s="133"/>
      <c r="K337" s="133"/>
      <c r="L337" s="133"/>
    </row>
    <row r="338" spans="1:12" ht="30" customHeight="1" x14ac:dyDescent="0.25">
      <c r="A338" s="214"/>
      <c r="B338" s="573"/>
      <c r="C338" s="573"/>
      <c r="D338" s="573"/>
      <c r="E338" s="573"/>
      <c r="F338" s="573"/>
      <c r="G338" s="253">
        <v>270</v>
      </c>
      <c r="H338" s="133"/>
      <c r="I338" s="133"/>
      <c r="J338" s="133"/>
      <c r="K338" s="133"/>
      <c r="L338" s="133"/>
    </row>
    <row r="339" spans="1:12" ht="30" customHeight="1" x14ac:dyDescent="0.25">
      <c r="A339" s="214"/>
      <c r="B339" s="573"/>
      <c r="C339" s="573"/>
      <c r="D339" s="573"/>
      <c r="E339" s="573"/>
      <c r="F339" s="573"/>
      <c r="G339" s="253">
        <v>271</v>
      </c>
      <c r="H339" s="133"/>
      <c r="I339" s="133"/>
      <c r="J339" s="133"/>
      <c r="K339" s="133"/>
      <c r="L339" s="133"/>
    </row>
    <row r="340" spans="1:12" ht="30" customHeight="1" x14ac:dyDescent="0.25">
      <c r="A340" s="214"/>
      <c r="B340" s="573"/>
      <c r="C340" s="573"/>
      <c r="D340" s="573"/>
      <c r="E340" s="573"/>
      <c r="F340" s="573"/>
      <c r="G340" s="253">
        <v>272</v>
      </c>
      <c r="H340" s="133"/>
      <c r="I340" s="133"/>
      <c r="J340" s="133"/>
      <c r="K340" s="133"/>
      <c r="L340" s="133"/>
    </row>
    <row r="341" spans="1:12" ht="30" customHeight="1" x14ac:dyDescent="0.25">
      <c r="A341" s="214"/>
      <c r="B341" s="573"/>
      <c r="C341" s="573"/>
      <c r="D341" s="573"/>
      <c r="E341" s="573"/>
      <c r="F341" s="573"/>
      <c r="G341" s="253">
        <v>273</v>
      </c>
      <c r="H341" s="133"/>
      <c r="I341" s="133"/>
      <c r="J341" s="133"/>
      <c r="K341" s="133"/>
      <c r="L341" s="133"/>
    </row>
    <row r="342" spans="1:12" ht="30" customHeight="1" x14ac:dyDescent="0.25">
      <c r="A342" s="214"/>
      <c r="B342" s="573"/>
      <c r="C342" s="573"/>
      <c r="D342" s="573"/>
      <c r="E342" s="573"/>
      <c r="F342" s="573"/>
      <c r="G342" s="253">
        <v>274</v>
      </c>
      <c r="H342" s="133"/>
      <c r="I342" s="133"/>
      <c r="J342" s="133"/>
      <c r="K342" s="133"/>
      <c r="L342" s="133"/>
    </row>
    <row r="343" spans="1:12" ht="30" customHeight="1" x14ac:dyDescent="0.25">
      <c r="A343" s="214"/>
      <c r="B343" s="573"/>
      <c r="C343" s="573"/>
      <c r="D343" s="573"/>
      <c r="E343" s="573"/>
      <c r="F343" s="573"/>
      <c r="G343" s="253">
        <v>275</v>
      </c>
      <c r="H343" s="133"/>
      <c r="I343" s="133"/>
      <c r="J343" s="133"/>
      <c r="K343" s="133"/>
      <c r="L343" s="133"/>
    </row>
    <row r="344" spans="1:12" ht="30" customHeight="1" x14ac:dyDescent="0.25">
      <c r="A344" s="214"/>
      <c r="B344" s="573"/>
      <c r="C344" s="573"/>
      <c r="D344" s="573"/>
      <c r="E344" s="573"/>
      <c r="F344" s="573"/>
      <c r="G344" s="253">
        <v>276</v>
      </c>
      <c r="H344" s="133"/>
      <c r="I344" s="133"/>
      <c r="J344" s="133"/>
      <c r="K344" s="133"/>
      <c r="L344" s="133"/>
    </row>
    <row r="345" spans="1:12" ht="30" customHeight="1" x14ac:dyDescent="0.25">
      <c r="A345" s="214"/>
      <c r="B345" s="573"/>
      <c r="C345" s="573"/>
      <c r="D345" s="573"/>
      <c r="E345" s="573"/>
      <c r="F345" s="573"/>
      <c r="G345" s="253">
        <v>277</v>
      </c>
      <c r="H345" s="133"/>
      <c r="I345" s="133"/>
      <c r="J345" s="133"/>
      <c r="K345" s="133"/>
      <c r="L345" s="133"/>
    </row>
    <row r="346" spans="1:12" ht="30" customHeight="1" x14ac:dyDescent="0.25">
      <c r="A346" s="214"/>
      <c r="B346" s="573"/>
      <c r="C346" s="573"/>
      <c r="D346" s="573"/>
      <c r="E346" s="573"/>
      <c r="F346" s="573"/>
      <c r="G346" s="253">
        <v>278</v>
      </c>
      <c r="H346" s="133"/>
      <c r="I346" s="133"/>
      <c r="J346" s="133"/>
      <c r="K346" s="133"/>
      <c r="L346" s="133"/>
    </row>
    <row r="347" spans="1:12" ht="30" customHeight="1" x14ac:dyDescent="0.25">
      <c r="A347" s="214"/>
      <c r="B347" s="573"/>
      <c r="C347" s="573"/>
      <c r="D347" s="573"/>
      <c r="E347" s="573"/>
      <c r="F347" s="573"/>
      <c r="G347" s="253">
        <v>279</v>
      </c>
      <c r="H347" s="133"/>
      <c r="I347" s="133"/>
      <c r="J347" s="133"/>
      <c r="K347" s="133"/>
      <c r="L347" s="133"/>
    </row>
    <row r="348" spans="1:12" ht="30" customHeight="1" x14ac:dyDescent="0.25">
      <c r="A348" s="214"/>
      <c r="B348" s="573"/>
      <c r="C348" s="573"/>
      <c r="D348" s="573"/>
      <c r="E348" s="573"/>
      <c r="F348" s="573"/>
      <c r="G348" s="253">
        <v>280</v>
      </c>
      <c r="H348" s="133"/>
      <c r="I348" s="133"/>
      <c r="J348" s="133"/>
      <c r="K348" s="133"/>
      <c r="L348" s="133"/>
    </row>
    <row r="349" spans="1:12" ht="30" customHeight="1" x14ac:dyDescent="0.25">
      <c r="A349" s="214"/>
      <c r="B349" s="573"/>
      <c r="C349" s="573"/>
      <c r="D349" s="573"/>
      <c r="E349" s="573"/>
      <c r="F349" s="573"/>
      <c r="G349" s="253">
        <v>281</v>
      </c>
      <c r="H349" s="133"/>
      <c r="I349" s="133"/>
      <c r="J349" s="133"/>
      <c r="K349" s="133"/>
      <c r="L349" s="133"/>
    </row>
    <row r="350" spans="1:12" ht="30" customHeight="1" x14ac:dyDescent="0.25">
      <c r="A350" s="214"/>
      <c r="B350" s="573"/>
      <c r="C350" s="573"/>
      <c r="D350" s="573"/>
      <c r="E350" s="573"/>
      <c r="F350" s="573"/>
      <c r="G350" s="253">
        <v>282</v>
      </c>
      <c r="H350" s="133"/>
      <c r="I350" s="133"/>
      <c r="J350" s="133"/>
      <c r="K350" s="133"/>
      <c r="L350" s="133"/>
    </row>
    <row r="351" spans="1:12" ht="30" customHeight="1" x14ac:dyDescent="0.25">
      <c r="A351" s="214"/>
      <c r="B351" s="573"/>
      <c r="C351" s="573"/>
      <c r="D351" s="573"/>
      <c r="E351" s="573"/>
      <c r="F351" s="573"/>
      <c r="G351" s="253">
        <v>283</v>
      </c>
      <c r="H351" s="133"/>
      <c r="I351" s="133"/>
      <c r="J351" s="133"/>
      <c r="K351" s="133"/>
      <c r="L351" s="133"/>
    </row>
    <row r="352" spans="1:12" ht="30" customHeight="1" x14ac:dyDescent="0.25">
      <c r="A352" s="214"/>
      <c r="B352" s="573"/>
      <c r="C352" s="573"/>
      <c r="D352" s="573"/>
      <c r="E352" s="573"/>
      <c r="F352" s="573"/>
      <c r="G352" s="253">
        <v>284</v>
      </c>
      <c r="H352" s="133"/>
      <c r="I352" s="133"/>
      <c r="J352" s="133"/>
      <c r="K352" s="133"/>
      <c r="L352" s="133"/>
    </row>
    <row r="353" spans="1:12" ht="30" customHeight="1" x14ac:dyDescent="0.25">
      <c r="A353" s="214"/>
      <c r="B353" s="573"/>
      <c r="C353" s="573"/>
      <c r="D353" s="573"/>
      <c r="E353" s="573"/>
      <c r="F353" s="573"/>
      <c r="G353" s="253">
        <v>285</v>
      </c>
      <c r="H353" s="133"/>
      <c r="I353" s="133"/>
      <c r="J353" s="133"/>
      <c r="K353" s="133"/>
      <c r="L353" s="133"/>
    </row>
    <row r="354" spans="1:12" ht="30" customHeight="1" x14ac:dyDescent="0.25">
      <c r="A354" s="214"/>
      <c r="B354" s="573"/>
      <c r="C354" s="573"/>
      <c r="D354" s="573"/>
      <c r="E354" s="573"/>
      <c r="F354" s="573"/>
      <c r="G354" s="253">
        <v>286</v>
      </c>
      <c r="H354" s="133"/>
      <c r="I354" s="133"/>
      <c r="J354" s="133"/>
      <c r="K354" s="133"/>
      <c r="L354" s="133"/>
    </row>
    <row r="355" spans="1:12" ht="30" customHeight="1" x14ac:dyDescent="0.25">
      <c r="A355" s="214"/>
      <c r="B355" s="573"/>
      <c r="C355" s="573"/>
      <c r="D355" s="573"/>
      <c r="E355" s="573"/>
      <c r="F355" s="573"/>
      <c r="G355" s="253">
        <v>287</v>
      </c>
      <c r="H355" s="133"/>
      <c r="I355" s="133"/>
      <c r="J355" s="133"/>
      <c r="K355" s="133"/>
      <c r="L355" s="133"/>
    </row>
    <row r="356" spans="1:12" ht="30" customHeight="1" x14ac:dyDescent="0.25">
      <c r="A356" s="214"/>
      <c r="B356" s="573"/>
      <c r="C356" s="573"/>
      <c r="D356" s="573"/>
      <c r="E356" s="573"/>
      <c r="F356" s="573"/>
      <c r="G356" s="253">
        <v>288</v>
      </c>
      <c r="H356" s="133"/>
      <c r="I356" s="133"/>
      <c r="J356" s="133"/>
      <c r="K356" s="133"/>
      <c r="L356" s="133"/>
    </row>
    <row r="357" spans="1:12" ht="30" customHeight="1" x14ac:dyDescent="0.25">
      <c r="A357" s="214"/>
      <c r="B357" s="573"/>
      <c r="C357" s="573"/>
      <c r="D357" s="573"/>
      <c r="E357" s="573"/>
      <c r="F357" s="573"/>
      <c r="G357" s="253">
        <v>289</v>
      </c>
      <c r="H357" s="133"/>
      <c r="I357" s="133"/>
      <c r="J357" s="133"/>
      <c r="K357" s="133"/>
      <c r="L357" s="133"/>
    </row>
    <row r="358" spans="1:12" ht="30" customHeight="1" x14ac:dyDescent="0.25">
      <c r="A358" s="214"/>
      <c r="B358" s="573"/>
      <c r="C358" s="573"/>
      <c r="D358" s="573"/>
      <c r="E358" s="573"/>
      <c r="F358" s="573"/>
      <c r="G358" s="253">
        <v>290</v>
      </c>
      <c r="H358" s="133"/>
      <c r="I358" s="133"/>
      <c r="J358" s="133"/>
      <c r="K358" s="133"/>
      <c r="L358" s="133"/>
    </row>
    <row r="359" spans="1:12" ht="30" customHeight="1" x14ac:dyDescent="0.25">
      <c r="A359" s="214"/>
      <c r="B359" s="573"/>
      <c r="C359" s="573"/>
      <c r="D359" s="573"/>
      <c r="E359" s="573"/>
      <c r="F359" s="573"/>
      <c r="G359" s="253">
        <v>291</v>
      </c>
      <c r="H359" s="133"/>
      <c r="I359" s="133"/>
      <c r="J359" s="133"/>
      <c r="K359" s="133"/>
      <c r="L359" s="133"/>
    </row>
    <row r="360" spans="1:12" ht="30" customHeight="1" x14ac:dyDescent="0.25">
      <c r="A360" s="214"/>
      <c r="B360" s="573"/>
      <c r="C360" s="573"/>
      <c r="D360" s="573"/>
      <c r="E360" s="573"/>
      <c r="F360" s="573"/>
      <c r="G360" s="253">
        <v>292</v>
      </c>
      <c r="H360" s="133"/>
      <c r="I360" s="133"/>
      <c r="J360" s="133"/>
      <c r="K360" s="133"/>
      <c r="L360" s="133"/>
    </row>
    <row r="361" spans="1:12" ht="30" customHeight="1" x14ac:dyDescent="0.25">
      <c r="A361" s="214"/>
      <c r="B361" s="573"/>
      <c r="C361" s="573"/>
      <c r="D361" s="573"/>
      <c r="E361" s="573"/>
      <c r="F361" s="573"/>
      <c r="G361" s="253">
        <v>293</v>
      </c>
      <c r="H361" s="133"/>
      <c r="I361" s="133"/>
      <c r="J361" s="133"/>
      <c r="K361" s="133"/>
      <c r="L361" s="133"/>
    </row>
    <row r="362" spans="1:12" ht="30" customHeight="1" x14ac:dyDescent="0.25">
      <c r="A362" s="214"/>
      <c r="B362" s="573"/>
      <c r="C362" s="573"/>
      <c r="D362" s="573"/>
      <c r="E362" s="573"/>
      <c r="F362" s="573"/>
      <c r="G362" s="253">
        <v>294</v>
      </c>
      <c r="H362" s="133"/>
      <c r="I362" s="133"/>
      <c r="J362" s="133"/>
      <c r="K362" s="133"/>
      <c r="L362" s="133"/>
    </row>
    <row r="363" spans="1:12" ht="30" customHeight="1" x14ac:dyDescent="0.25">
      <c r="A363" s="214"/>
      <c r="B363" s="573"/>
      <c r="C363" s="573"/>
      <c r="D363" s="573"/>
      <c r="E363" s="573"/>
      <c r="F363" s="573"/>
      <c r="G363" s="253">
        <v>295</v>
      </c>
      <c r="H363" s="133"/>
      <c r="I363" s="133"/>
      <c r="J363" s="133"/>
      <c r="K363" s="133"/>
      <c r="L363" s="133"/>
    </row>
    <row r="364" spans="1:12" ht="30" customHeight="1" x14ac:dyDescent="0.25">
      <c r="A364" s="214"/>
      <c r="B364" s="573"/>
      <c r="C364" s="573"/>
      <c r="D364" s="573"/>
      <c r="E364" s="573"/>
      <c r="F364" s="573"/>
      <c r="G364" s="253">
        <v>296</v>
      </c>
      <c r="H364" s="133"/>
      <c r="I364" s="133"/>
      <c r="J364" s="133"/>
      <c r="K364" s="133"/>
      <c r="L364" s="133"/>
    </row>
    <row r="365" spans="1:12" ht="30" customHeight="1" x14ac:dyDescent="0.25">
      <c r="A365" s="214"/>
      <c r="B365" s="573"/>
      <c r="C365" s="573"/>
      <c r="D365" s="573"/>
      <c r="E365" s="573"/>
      <c r="F365" s="573"/>
      <c r="G365" s="253">
        <v>297</v>
      </c>
      <c r="H365" s="133"/>
      <c r="I365" s="133"/>
      <c r="J365" s="133"/>
      <c r="K365" s="133"/>
      <c r="L365" s="133"/>
    </row>
    <row r="366" spans="1:12" ht="30" customHeight="1" x14ac:dyDescent="0.25">
      <c r="A366" s="214"/>
      <c r="B366" s="573"/>
      <c r="C366" s="573"/>
      <c r="D366" s="573"/>
      <c r="E366" s="573"/>
      <c r="F366" s="573"/>
      <c r="G366" s="253">
        <v>298</v>
      </c>
      <c r="H366" s="133"/>
      <c r="I366" s="133"/>
      <c r="J366" s="133"/>
      <c r="K366" s="133"/>
      <c r="L366" s="133"/>
    </row>
    <row r="367" spans="1:12" ht="30" customHeight="1" x14ac:dyDescent="0.25">
      <c r="A367" s="214"/>
      <c r="B367" s="573"/>
      <c r="C367" s="573"/>
      <c r="D367" s="573"/>
      <c r="E367" s="573"/>
      <c r="F367" s="573"/>
      <c r="G367" s="253">
        <v>299</v>
      </c>
      <c r="H367" s="133"/>
      <c r="I367" s="133"/>
      <c r="J367" s="133"/>
      <c r="K367" s="133"/>
      <c r="L367" s="133"/>
    </row>
    <row r="368" spans="1:12" ht="30" customHeight="1" x14ac:dyDescent="0.25">
      <c r="A368" s="214"/>
      <c r="B368" s="573"/>
      <c r="C368" s="573"/>
      <c r="D368" s="573"/>
      <c r="E368" s="573"/>
      <c r="F368" s="573"/>
      <c r="G368" s="253">
        <v>300</v>
      </c>
      <c r="H368" s="133"/>
      <c r="I368" s="133"/>
      <c r="J368" s="133"/>
      <c r="K368" s="133"/>
      <c r="L368" s="133"/>
    </row>
    <row r="369" spans="1:12" ht="30" customHeight="1" x14ac:dyDescent="0.25">
      <c r="A369" s="214"/>
      <c r="B369" s="573"/>
      <c r="C369" s="573"/>
      <c r="D369" s="573"/>
      <c r="E369" s="573"/>
      <c r="F369" s="573"/>
      <c r="G369" s="253">
        <v>301</v>
      </c>
      <c r="H369" s="133"/>
      <c r="I369" s="133"/>
      <c r="J369" s="133"/>
      <c r="K369" s="133"/>
      <c r="L369" s="133"/>
    </row>
    <row r="370" spans="1:12" ht="30" customHeight="1" x14ac:dyDescent="0.25">
      <c r="A370" s="214"/>
      <c r="B370" s="573"/>
      <c r="C370" s="573"/>
      <c r="D370" s="573"/>
      <c r="E370" s="573"/>
      <c r="F370" s="573"/>
      <c r="G370" s="253">
        <v>302</v>
      </c>
      <c r="H370" s="133"/>
      <c r="I370" s="133"/>
      <c r="J370" s="133"/>
      <c r="K370" s="133"/>
      <c r="L370" s="133"/>
    </row>
    <row r="371" spans="1:12" ht="30" customHeight="1" x14ac:dyDescent="0.25">
      <c r="A371" s="214"/>
      <c r="B371" s="573"/>
      <c r="C371" s="573"/>
      <c r="D371" s="573"/>
      <c r="E371" s="573"/>
      <c r="F371" s="573"/>
      <c r="G371" s="253">
        <v>303</v>
      </c>
      <c r="H371" s="133"/>
      <c r="I371" s="133"/>
      <c r="J371" s="133"/>
      <c r="K371" s="133"/>
      <c r="L371" s="133"/>
    </row>
    <row r="372" spans="1:12" ht="30" customHeight="1" x14ac:dyDescent="0.25">
      <c r="A372" s="214"/>
      <c r="B372" s="573"/>
      <c r="C372" s="573"/>
      <c r="D372" s="573"/>
      <c r="E372" s="573"/>
      <c r="F372" s="573"/>
      <c r="G372" s="253">
        <v>304</v>
      </c>
      <c r="H372" s="133"/>
      <c r="I372" s="133"/>
      <c r="J372" s="133"/>
      <c r="K372" s="133"/>
      <c r="L372" s="133"/>
    </row>
    <row r="373" spans="1:12" ht="30" customHeight="1" x14ac:dyDescent="0.25">
      <c r="A373" s="214"/>
      <c r="B373" s="573"/>
      <c r="C373" s="573"/>
      <c r="D373" s="573"/>
      <c r="E373" s="573"/>
      <c r="F373" s="573"/>
      <c r="G373" s="253">
        <v>305</v>
      </c>
      <c r="H373" s="133"/>
      <c r="I373" s="133"/>
      <c r="J373" s="133"/>
      <c r="K373" s="133"/>
      <c r="L373" s="133"/>
    </row>
    <row r="374" spans="1:12" ht="30" customHeight="1" x14ac:dyDescent="0.25">
      <c r="A374" s="214"/>
      <c r="B374" s="573"/>
      <c r="C374" s="573"/>
      <c r="D374" s="573"/>
      <c r="E374" s="573"/>
      <c r="F374" s="573"/>
      <c r="G374" s="253">
        <v>306</v>
      </c>
      <c r="H374" s="133"/>
      <c r="I374" s="133"/>
      <c r="J374" s="133"/>
      <c r="K374" s="133"/>
      <c r="L374" s="133"/>
    </row>
    <row r="375" spans="1:12" ht="30" customHeight="1" x14ac:dyDescent="0.25">
      <c r="A375" s="214"/>
      <c r="B375" s="573"/>
      <c r="C375" s="573"/>
      <c r="D375" s="573"/>
      <c r="E375" s="573"/>
      <c r="F375" s="573"/>
      <c r="G375" s="253">
        <v>307</v>
      </c>
      <c r="H375" s="133"/>
      <c r="I375" s="133"/>
      <c r="J375" s="133"/>
      <c r="K375" s="133"/>
      <c r="L375" s="133"/>
    </row>
    <row r="376" spans="1:12" ht="30" customHeight="1" x14ac:dyDescent="0.25">
      <c r="A376" s="214"/>
      <c r="B376" s="573"/>
      <c r="C376" s="573"/>
      <c r="D376" s="573"/>
      <c r="E376" s="573"/>
      <c r="F376" s="573"/>
      <c r="G376" s="253">
        <v>308</v>
      </c>
      <c r="H376" s="133"/>
      <c r="I376" s="133"/>
      <c r="J376" s="133"/>
      <c r="K376" s="133"/>
      <c r="L376" s="133"/>
    </row>
    <row r="377" spans="1:12" ht="30" customHeight="1" x14ac:dyDescent="0.25">
      <c r="A377" s="214"/>
      <c r="B377" s="573"/>
      <c r="C377" s="573"/>
      <c r="D377" s="573"/>
      <c r="E377" s="573"/>
      <c r="F377" s="573"/>
      <c r="G377" s="253">
        <v>309</v>
      </c>
      <c r="H377" s="133"/>
      <c r="I377" s="133"/>
      <c r="J377" s="133"/>
      <c r="K377" s="133"/>
      <c r="L377" s="133"/>
    </row>
    <row r="378" spans="1:12" ht="30" customHeight="1" x14ac:dyDescent="0.25">
      <c r="A378" s="214"/>
      <c r="B378" s="573"/>
      <c r="C378" s="573"/>
      <c r="D378" s="573"/>
      <c r="E378" s="573"/>
      <c r="F378" s="573"/>
      <c r="G378" s="253">
        <v>310</v>
      </c>
      <c r="H378" s="133"/>
      <c r="I378" s="133"/>
      <c r="J378" s="133"/>
      <c r="K378" s="133"/>
      <c r="L378" s="133"/>
    </row>
    <row r="379" spans="1:12" ht="30" customHeight="1" x14ac:dyDescent="0.25">
      <c r="A379" s="214"/>
      <c r="B379" s="573"/>
      <c r="C379" s="573"/>
      <c r="D379" s="573"/>
      <c r="E379" s="573"/>
      <c r="F379" s="573"/>
      <c r="G379" s="253">
        <v>311</v>
      </c>
      <c r="H379" s="133"/>
      <c r="I379" s="133"/>
      <c r="J379" s="133"/>
      <c r="K379" s="133"/>
      <c r="L379" s="133"/>
    </row>
    <row r="380" spans="1:12" ht="30" customHeight="1" x14ac:dyDescent="0.25">
      <c r="A380" s="214"/>
      <c r="B380" s="573"/>
      <c r="C380" s="573"/>
      <c r="D380" s="573"/>
      <c r="E380" s="573"/>
      <c r="F380" s="573"/>
      <c r="G380" s="253">
        <v>312</v>
      </c>
      <c r="H380" s="133"/>
      <c r="I380" s="133"/>
      <c r="J380" s="133"/>
      <c r="K380" s="133"/>
      <c r="L380" s="133"/>
    </row>
    <row r="381" spans="1:12" ht="30" customHeight="1" x14ac:dyDescent="0.25">
      <c r="A381" s="214"/>
      <c r="B381" s="573"/>
      <c r="C381" s="573"/>
      <c r="D381" s="573"/>
      <c r="E381" s="573"/>
      <c r="F381" s="573"/>
      <c r="G381" s="253">
        <v>313</v>
      </c>
      <c r="H381" s="133"/>
      <c r="I381" s="133"/>
      <c r="J381" s="133"/>
      <c r="K381" s="133"/>
      <c r="L381" s="133"/>
    </row>
    <row r="382" spans="1:12" ht="30" customHeight="1" x14ac:dyDescent="0.25">
      <c r="A382" s="214"/>
      <c r="B382" s="573"/>
      <c r="C382" s="573"/>
      <c r="D382" s="573"/>
      <c r="E382" s="573"/>
      <c r="F382" s="573"/>
      <c r="G382" s="253">
        <v>314</v>
      </c>
      <c r="H382" s="133"/>
      <c r="I382" s="133"/>
      <c r="J382" s="133"/>
      <c r="K382" s="133"/>
      <c r="L382" s="133"/>
    </row>
    <row r="383" spans="1:12" ht="30" customHeight="1" x14ac:dyDescent="0.25">
      <c r="A383" s="214"/>
      <c r="B383" s="573"/>
      <c r="C383" s="573"/>
      <c r="D383" s="573"/>
      <c r="E383" s="573"/>
      <c r="F383" s="573"/>
      <c r="G383" s="253">
        <v>315</v>
      </c>
      <c r="H383" s="133"/>
      <c r="I383" s="133"/>
      <c r="J383" s="133"/>
      <c r="K383" s="133"/>
      <c r="L383" s="133"/>
    </row>
    <row r="384" spans="1:12" ht="30" customHeight="1" x14ac:dyDescent="0.25">
      <c r="A384" s="214"/>
      <c r="B384" s="573"/>
      <c r="C384" s="573"/>
      <c r="D384" s="573"/>
      <c r="E384" s="573"/>
      <c r="F384" s="573"/>
      <c r="G384" s="253">
        <v>316</v>
      </c>
      <c r="H384" s="133"/>
      <c r="I384" s="133"/>
      <c r="J384" s="133"/>
      <c r="K384" s="133"/>
      <c r="L384" s="133"/>
    </row>
    <row r="385" spans="1:12" ht="30" customHeight="1" x14ac:dyDescent="0.25">
      <c r="A385" s="214"/>
      <c r="B385" s="573"/>
      <c r="C385" s="573"/>
      <c r="D385" s="573"/>
      <c r="E385" s="573"/>
      <c r="F385" s="573"/>
      <c r="G385" s="253">
        <v>317</v>
      </c>
      <c r="H385" s="133"/>
      <c r="I385" s="133"/>
      <c r="J385" s="133"/>
      <c r="K385" s="133"/>
      <c r="L385" s="133"/>
    </row>
    <row r="386" spans="1:12" ht="30" customHeight="1" x14ac:dyDescent="0.25">
      <c r="A386" s="214"/>
      <c r="B386" s="573"/>
      <c r="C386" s="573"/>
      <c r="D386" s="573"/>
      <c r="E386" s="573"/>
      <c r="F386" s="573"/>
      <c r="G386" s="253">
        <v>318</v>
      </c>
      <c r="H386" s="133"/>
      <c r="I386" s="133"/>
      <c r="J386" s="133"/>
      <c r="K386" s="133"/>
      <c r="L386" s="133"/>
    </row>
    <row r="387" spans="1:12" ht="30" customHeight="1" x14ac:dyDescent="0.25">
      <c r="A387" s="214"/>
      <c r="B387" s="573"/>
      <c r="C387" s="573"/>
      <c r="D387" s="573"/>
      <c r="E387" s="573"/>
      <c r="F387" s="573"/>
      <c r="G387" s="253">
        <v>319</v>
      </c>
      <c r="H387" s="133"/>
      <c r="I387" s="133"/>
      <c r="J387" s="133"/>
      <c r="K387" s="133"/>
      <c r="L387" s="133"/>
    </row>
    <row r="388" spans="1:12" ht="30" customHeight="1" x14ac:dyDescent="0.25">
      <c r="A388" s="214"/>
      <c r="B388" s="573"/>
      <c r="C388" s="573"/>
      <c r="D388" s="573"/>
      <c r="E388" s="573"/>
      <c r="F388" s="573"/>
      <c r="G388" s="253">
        <v>320</v>
      </c>
      <c r="H388" s="133"/>
      <c r="I388" s="133"/>
      <c r="J388" s="133"/>
      <c r="K388" s="133"/>
      <c r="L388" s="133"/>
    </row>
    <row r="389" spans="1:12" ht="30" customHeight="1" x14ac:dyDescent="0.25">
      <c r="A389" s="214"/>
      <c r="B389" s="573"/>
      <c r="C389" s="573"/>
      <c r="D389" s="573"/>
      <c r="E389" s="573"/>
      <c r="F389" s="573"/>
      <c r="G389" s="253">
        <v>321</v>
      </c>
      <c r="H389" s="133"/>
      <c r="I389" s="133"/>
      <c r="J389" s="133"/>
      <c r="K389" s="133"/>
      <c r="L389" s="133"/>
    </row>
    <row r="390" spans="1:12" ht="30" customHeight="1" x14ac:dyDescent="0.25">
      <c r="A390" s="214"/>
      <c r="B390" s="573"/>
      <c r="C390" s="573"/>
      <c r="D390" s="573"/>
      <c r="E390" s="573"/>
      <c r="F390" s="573"/>
      <c r="G390" s="253">
        <v>322</v>
      </c>
      <c r="H390" s="133"/>
      <c r="I390" s="133"/>
      <c r="J390" s="133"/>
      <c r="K390" s="133"/>
      <c r="L390" s="133"/>
    </row>
    <row r="391" spans="1:12" ht="30" customHeight="1" x14ac:dyDescent="0.25">
      <c r="A391" s="214"/>
      <c r="B391" s="573"/>
      <c r="C391" s="573"/>
      <c r="D391" s="573"/>
      <c r="E391" s="573"/>
      <c r="F391" s="573"/>
      <c r="G391" s="253">
        <v>323</v>
      </c>
      <c r="H391" s="133"/>
      <c r="I391" s="133"/>
      <c r="J391" s="133"/>
      <c r="K391" s="133"/>
      <c r="L391" s="133"/>
    </row>
    <row r="392" spans="1:12" ht="30" customHeight="1" x14ac:dyDescent="0.25">
      <c r="A392" s="214"/>
      <c r="B392" s="573"/>
      <c r="C392" s="573"/>
      <c r="D392" s="573"/>
      <c r="E392" s="573"/>
      <c r="F392" s="573"/>
      <c r="G392" s="253">
        <v>324</v>
      </c>
      <c r="H392" s="133"/>
      <c r="I392" s="133"/>
      <c r="J392" s="133"/>
      <c r="K392" s="133"/>
      <c r="L392" s="133"/>
    </row>
    <row r="393" spans="1:12" ht="30" customHeight="1" x14ac:dyDescent="0.25">
      <c r="A393" s="214"/>
      <c r="B393" s="573"/>
      <c r="C393" s="573"/>
      <c r="D393" s="573"/>
      <c r="E393" s="573"/>
      <c r="F393" s="573"/>
      <c r="G393" s="253">
        <v>325</v>
      </c>
      <c r="H393" s="133"/>
      <c r="I393" s="133"/>
      <c r="J393" s="133"/>
      <c r="K393" s="133"/>
      <c r="L393" s="133"/>
    </row>
    <row r="394" spans="1:12" ht="30" customHeight="1" x14ac:dyDescent="0.25">
      <c r="A394" s="214"/>
      <c r="B394" s="573"/>
      <c r="C394" s="573"/>
      <c r="D394" s="573"/>
      <c r="E394" s="573"/>
      <c r="F394" s="573"/>
      <c r="G394" s="253">
        <v>326</v>
      </c>
      <c r="H394" s="133"/>
      <c r="I394" s="133"/>
      <c r="J394" s="133"/>
      <c r="K394" s="133"/>
      <c r="L394" s="133"/>
    </row>
    <row r="395" spans="1:12" ht="30" customHeight="1" x14ac:dyDescent="0.25">
      <c r="A395" s="214"/>
      <c r="B395" s="573"/>
      <c r="C395" s="573"/>
      <c r="D395" s="573"/>
      <c r="E395" s="573"/>
      <c r="F395" s="573"/>
      <c r="G395" s="253">
        <v>327</v>
      </c>
      <c r="H395" s="133"/>
      <c r="I395" s="133"/>
      <c r="J395" s="133"/>
      <c r="K395" s="133"/>
      <c r="L395" s="133"/>
    </row>
    <row r="396" spans="1:12" ht="30" customHeight="1" x14ac:dyDescent="0.25">
      <c r="A396" s="214"/>
      <c r="B396" s="573"/>
      <c r="C396" s="573"/>
      <c r="D396" s="573"/>
      <c r="E396" s="573"/>
      <c r="F396" s="573"/>
      <c r="G396" s="253">
        <v>328</v>
      </c>
      <c r="H396" s="133"/>
      <c r="I396" s="133"/>
      <c r="J396" s="133"/>
      <c r="K396" s="133"/>
      <c r="L396" s="133"/>
    </row>
    <row r="397" spans="1:12" ht="30" customHeight="1" x14ac:dyDescent="0.25">
      <c r="A397" s="214"/>
      <c r="B397" s="573"/>
      <c r="C397" s="573"/>
      <c r="D397" s="573"/>
      <c r="E397" s="573"/>
      <c r="F397" s="573"/>
      <c r="G397" s="253">
        <v>329</v>
      </c>
      <c r="H397" s="133"/>
      <c r="I397" s="133"/>
      <c r="J397" s="133"/>
      <c r="K397" s="133"/>
      <c r="L397" s="133"/>
    </row>
    <row r="398" spans="1:12" ht="30" customHeight="1" x14ac:dyDescent="0.25">
      <c r="A398" s="214"/>
      <c r="B398" s="573"/>
      <c r="C398" s="573"/>
      <c r="D398" s="573"/>
      <c r="E398" s="573"/>
      <c r="F398" s="573"/>
      <c r="G398" s="253">
        <v>330</v>
      </c>
      <c r="H398" s="133"/>
      <c r="I398" s="133"/>
      <c r="J398" s="133"/>
      <c r="K398" s="133"/>
      <c r="L398" s="133"/>
    </row>
    <row r="399" spans="1:12" ht="30" customHeight="1" x14ac:dyDescent="0.25">
      <c r="A399" s="214"/>
      <c r="B399" s="573"/>
      <c r="C399" s="573"/>
      <c r="D399" s="573"/>
      <c r="E399" s="573"/>
      <c r="F399" s="573"/>
      <c r="G399" s="253">
        <v>331</v>
      </c>
      <c r="H399" s="133"/>
      <c r="I399" s="133"/>
      <c r="J399" s="133"/>
      <c r="K399" s="133"/>
      <c r="L399" s="133"/>
    </row>
    <row r="400" spans="1:12" ht="30" customHeight="1" x14ac:dyDescent="0.25">
      <c r="A400" s="214"/>
      <c r="B400" s="573"/>
      <c r="C400" s="573"/>
      <c r="D400" s="573"/>
      <c r="E400" s="573"/>
      <c r="F400" s="573"/>
      <c r="G400" s="253">
        <v>332</v>
      </c>
      <c r="H400" s="133"/>
      <c r="I400" s="133"/>
      <c r="J400" s="133"/>
      <c r="K400" s="133"/>
      <c r="L400" s="133"/>
    </row>
    <row r="401" spans="1:12" ht="30" customHeight="1" x14ac:dyDescent="0.25">
      <c r="A401" s="214"/>
      <c r="B401" s="573"/>
      <c r="C401" s="573"/>
      <c r="D401" s="573"/>
      <c r="E401" s="573"/>
      <c r="F401" s="573"/>
      <c r="G401" s="253">
        <v>333</v>
      </c>
      <c r="H401" s="133"/>
      <c r="I401" s="133"/>
      <c r="J401" s="133"/>
      <c r="K401" s="133"/>
      <c r="L401" s="133"/>
    </row>
    <row r="402" spans="1:12" ht="30" customHeight="1" x14ac:dyDescent="0.25">
      <c r="A402" s="214"/>
      <c r="B402" s="573"/>
      <c r="C402" s="573"/>
      <c r="D402" s="573"/>
      <c r="E402" s="573"/>
      <c r="F402" s="573"/>
      <c r="G402" s="253">
        <v>334</v>
      </c>
      <c r="H402" s="133"/>
      <c r="I402" s="133"/>
      <c r="J402" s="133"/>
      <c r="K402" s="133"/>
      <c r="L402" s="133"/>
    </row>
    <row r="403" spans="1:12" ht="30" customHeight="1" x14ac:dyDescent="0.25">
      <c r="A403" s="214"/>
      <c r="B403" s="573"/>
      <c r="C403" s="573"/>
      <c r="D403" s="573"/>
      <c r="E403" s="573"/>
      <c r="F403" s="573"/>
      <c r="G403" s="253">
        <v>335</v>
      </c>
      <c r="H403" s="133"/>
      <c r="I403" s="133"/>
      <c r="J403" s="133"/>
      <c r="K403" s="133"/>
      <c r="L403" s="133"/>
    </row>
    <row r="404" spans="1:12" ht="30" customHeight="1" x14ac:dyDescent="0.25">
      <c r="A404" s="214"/>
      <c r="B404" s="573"/>
      <c r="C404" s="573"/>
      <c r="D404" s="573"/>
      <c r="E404" s="573"/>
      <c r="F404" s="573"/>
      <c r="G404" s="253">
        <v>336</v>
      </c>
      <c r="H404" s="133"/>
      <c r="I404" s="133"/>
      <c r="J404" s="133"/>
      <c r="K404" s="133"/>
      <c r="L404" s="133"/>
    </row>
    <row r="405" spans="1:12" ht="30" customHeight="1" x14ac:dyDescent="0.25">
      <c r="A405" s="214"/>
      <c r="B405" s="573"/>
      <c r="C405" s="573"/>
      <c r="D405" s="573"/>
      <c r="E405" s="573"/>
      <c r="F405" s="573"/>
      <c r="G405" s="253">
        <v>337</v>
      </c>
      <c r="H405" s="133"/>
      <c r="I405" s="133"/>
      <c r="J405" s="133"/>
      <c r="K405" s="133"/>
      <c r="L405" s="133"/>
    </row>
    <row r="406" spans="1:12" ht="30" customHeight="1" x14ac:dyDescent="0.25">
      <c r="A406" s="214"/>
      <c r="B406" s="573"/>
      <c r="C406" s="573"/>
      <c r="D406" s="573"/>
      <c r="E406" s="573"/>
      <c r="F406" s="573"/>
      <c r="G406" s="253">
        <v>338</v>
      </c>
      <c r="H406" s="133"/>
      <c r="I406" s="133"/>
      <c r="J406" s="133"/>
      <c r="K406" s="133"/>
      <c r="L406" s="133"/>
    </row>
    <row r="407" spans="1:12" ht="30" customHeight="1" x14ac:dyDescent="0.25">
      <c r="A407" s="214"/>
      <c r="B407" s="573"/>
      <c r="C407" s="573"/>
      <c r="D407" s="573"/>
      <c r="E407" s="573"/>
      <c r="F407" s="573"/>
      <c r="G407" s="253">
        <v>339</v>
      </c>
      <c r="H407" s="133"/>
      <c r="I407" s="133"/>
      <c r="J407" s="133"/>
      <c r="K407" s="133"/>
      <c r="L407" s="133"/>
    </row>
    <row r="408" spans="1:12" ht="30" customHeight="1" x14ac:dyDescent="0.25">
      <c r="A408" s="214"/>
      <c r="B408" s="573"/>
      <c r="C408" s="573"/>
      <c r="D408" s="573"/>
      <c r="E408" s="573"/>
      <c r="F408" s="573"/>
      <c r="G408" s="253">
        <v>340</v>
      </c>
      <c r="H408" s="133"/>
      <c r="I408" s="133"/>
      <c r="J408" s="133"/>
      <c r="K408" s="133"/>
      <c r="L408" s="133"/>
    </row>
    <row r="409" spans="1:12" ht="30" customHeight="1" x14ac:dyDescent="0.25">
      <c r="A409" s="214"/>
      <c r="B409" s="573"/>
      <c r="C409" s="573"/>
      <c r="D409" s="573"/>
      <c r="E409" s="573"/>
      <c r="F409" s="573"/>
      <c r="G409" s="253">
        <v>341</v>
      </c>
      <c r="H409" s="133"/>
      <c r="I409" s="133"/>
      <c r="J409" s="133"/>
      <c r="K409" s="133"/>
      <c r="L409" s="133"/>
    </row>
    <row r="410" spans="1:12" ht="30" customHeight="1" x14ac:dyDescent="0.25">
      <c r="A410" s="214"/>
      <c r="B410" s="573"/>
      <c r="C410" s="573"/>
      <c r="D410" s="573"/>
      <c r="E410" s="573"/>
      <c r="F410" s="573"/>
      <c r="G410" s="253">
        <v>342</v>
      </c>
      <c r="H410" s="133"/>
      <c r="I410" s="133"/>
      <c r="J410" s="133"/>
      <c r="K410" s="133"/>
      <c r="L410" s="133"/>
    </row>
    <row r="411" spans="1:12" ht="30" customHeight="1" x14ac:dyDescent="0.25">
      <c r="A411" s="214"/>
      <c r="B411" s="573"/>
      <c r="C411" s="573"/>
      <c r="D411" s="573"/>
      <c r="E411" s="573"/>
      <c r="F411" s="573"/>
      <c r="G411" s="253">
        <v>343</v>
      </c>
      <c r="H411" s="133"/>
      <c r="I411" s="133"/>
      <c r="J411" s="133"/>
      <c r="K411" s="133"/>
      <c r="L411" s="133"/>
    </row>
    <row r="412" spans="1:12" ht="30" customHeight="1" x14ac:dyDescent="0.25">
      <c r="A412" s="214"/>
      <c r="B412" s="573"/>
      <c r="C412" s="573"/>
      <c r="D412" s="573"/>
      <c r="E412" s="573"/>
      <c r="F412" s="573"/>
      <c r="G412" s="253">
        <v>344</v>
      </c>
      <c r="H412" s="133"/>
      <c r="I412" s="133"/>
      <c r="J412" s="133"/>
      <c r="K412" s="133"/>
      <c r="L412" s="133"/>
    </row>
    <row r="413" spans="1:12" ht="30" customHeight="1" x14ac:dyDescent="0.25">
      <c r="A413" s="214"/>
      <c r="B413" s="573"/>
      <c r="C413" s="573"/>
      <c r="D413" s="573"/>
      <c r="E413" s="573"/>
      <c r="F413" s="573"/>
      <c r="G413" s="253">
        <v>345</v>
      </c>
      <c r="H413" s="133"/>
      <c r="I413" s="133"/>
      <c r="J413" s="133"/>
      <c r="K413" s="133"/>
      <c r="L413" s="133"/>
    </row>
    <row r="414" spans="1:12" ht="30" customHeight="1" x14ac:dyDescent="0.25">
      <c r="A414" s="214"/>
      <c r="B414" s="573"/>
      <c r="C414" s="573"/>
      <c r="D414" s="573"/>
      <c r="E414" s="573"/>
      <c r="F414" s="573"/>
      <c r="G414" s="253">
        <v>346</v>
      </c>
      <c r="H414" s="133"/>
      <c r="I414" s="133"/>
      <c r="J414" s="133"/>
      <c r="K414" s="133"/>
      <c r="L414" s="133"/>
    </row>
    <row r="415" spans="1:12" ht="30" customHeight="1" x14ac:dyDescent="0.25">
      <c r="A415" s="214"/>
      <c r="B415" s="573"/>
      <c r="C415" s="573"/>
      <c r="D415" s="573"/>
      <c r="E415" s="573"/>
      <c r="F415" s="573"/>
      <c r="G415" s="253">
        <v>347</v>
      </c>
      <c r="H415" s="133"/>
      <c r="I415" s="133"/>
      <c r="J415" s="133"/>
      <c r="K415" s="133"/>
      <c r="L415" s="133"/>
    </row>
    <row r="416" spans="1:12" ht="30" customHeight="1" x14ac:dyDescent="0.25">
      <c r="A416" s="214"/>
      <c r="B416" s="573"/>
      <c r="C416" s="573"/>
      <c r="D416" s="573"/>
      <c r="E416" s="573"/>
      <c r="F416" s="573"/>
      <c r="G416" s="253">
        <v>348</v>
      </c>
      <c r="H416" s="133"/>
      <c r="I416" s="133"/>
      <c r="J416" s="133"/>
      <c r="K416" s="133"/>
      <c r="L416" s="133"/>
    </row>
    <row r="417" spans="1:12" ht="30" customHeight="1" x14ac:dyDescent="0.25">
      <c r="A417" s="214"/>
      <c r="B417" s="573"/>
      <c r="C417" s="573"/>
      <c r="D417" s="573"/>
      <c r="E417" s="573"/>
      <c r="F417" s="573"/>
      <c r="G417" s="253">
        <v>349</v>
      </c>
      <c r="H417" s="133"/>
      <c r="I417" s="133"/>
      <c r="J417" s="133"/>
      <c r="K417" s="133"/>
      <c r="L417" s="133"/>
    </row>
    <row r="418" spans="1:12" ht="30" customHeight="1" x14ac:dyDescent="0.25">
      <c r="A418" s="214"/>
      <c r="B418" s="573"/>
      <c r="C418" s="573"/>
      <c r="D418" s="573"/>
      <c r="E418" s="573"/>
      <c r="F418" s="573"/>
      <c r="G418" s="253">
        <v>350</v>
      </c>
      <c r="H418" s="133"/>
      <c r="I418" s="133"/>
      <c r="J418" s="133"/>
      <c r="K418" s="133"/>
      <c r="L418" s="133"/>
    </row>
    <row r="419" spans="1:12" ht="30" customHeight="1" x14ac:dyDescent="0.25">
      <c r="A419" s="214"/>
      <c r="B419" s="573"/>
      <c r="C419" s="573"/>
      <c r="D419" s="573"/>
      <c r="E419" s="573"/>
      <c r="F419" s="573"/>
      <c r="G419" s="253">
        <v>351</v>
      </c>
      <c r="H419" s="133"/>
      <c r="I419" s="133"/>
      <c r="J419" s="133"/>
      <c r="K419" s="133"/>
      <c r="L419" s="133"/>
    </row>
    <row r="420" spans="1:12" ht="30" customHeight="1" x14ac:dyDescent="0.25">
      <c r="A420" s="214"/>
      <c r="B420" s="573"/>
      <c r="C420" s="573"/>
      <c r="D420" s="573"/>
      <c r="E420" s="573"/>
      <c r="F420" s="573"/>
      <c r="G420" s="253">
        <v>352</v>
      </c>
      <c r="H420" s="133"/>
      <c r="I420" s="133"/>
      <c r="J420" s="133"/>
      <c r="K420" s="133"/>
      <c r="L420" s="133"/>
    </row>
    <row r="421" spans="1:12" ht="30" customHeight="1" x14ac:dyDescent="0.25">
      <c r="A421" s="214"/>
      <c r="B421" s="573"/>
      <c r="C421" s="573"/>
      <c r="D421" s="573"/>
      <c r="E421" s="573"/>
      <c r="F421" s="573"/>
      <c r="G421" s="253">
        <v>353</v>
      </c>
      <c r="H421" s="133"/>
      <c r="I421" s="133"/>
      <c r="J421" s="133"/>
      <c r="K421" s="133"/>
      <c r="L421" s="133"/>
    </row>
    <row r="422" spans="1:12" ht="30" customHeight="1" x14ac:dyDescent="0.25">
      <c r="A422" s="214"/>
      <c r="B422" s="573"/>
      <c r="C422" s="573"/>
      <c r="D422" s="573"/>
      <c r="E422" s="573"/>
      <c r="F422" s="573"/>
      <c r="G422" s="253">
        <v>354</v>
      </c>
      <c r="H422" s="133"/>
      <c r="I422" s="133"/>
      <c r="J422" s="133"/>
      <c r="K422" s="133"/>
      <c r="L422" s="133"/>
    </row>
    <row r="423" spans="1:12" ht="30" customHeight="1" x14ac:dyDescent="0.25">
      <c r="A423" s="214"/>
      <c r="B423" s="573"/>
      <c r="C423" s="573"/>
      <c r="D423" s="573"/>
      <c r="E423" s="573"/>
      <c r="F423" s="573"/>
      <c r="G423" s="253">
        <v>355</v>
      </c>
      <c r="H423" s="133"/>
      <c r="I423" s="133"/>
      <c r="J423" s="133"/>
      <c r="K423" s="133"/>
      <c r="L423" s="133"/>
    </row>
    <row r="424" spans="1:12" ht="30" customHeight="1" x14ac:dyDescent="0.25">
      <c r="A424" s="214"/>
      <c r="B424" s="573"/>
      <c r="C424" s="573"/>
      <c r="D424" s="573"/>
      <c r="E424" s="573"/>
      <c r="F424" s="573"/>
      <c r="G424" s="253">
        <v>356</v>
      </c>
      <c r="H424" s="133"/>
      <c r="I424" s="133"/>
      <c r="J424" s="133"/>
      <c r="K424" s="133"/>
      <c r="L424" s="133"/>
    </row>
    <row r="425" spans="1:12" ht="30" customHeight="1" x14ac:dyDescent="0.25">
      <c r="A425" s="214"/>
      <c r="B425" s="573"/>
      <c r="C425" s="573"/>
      <c r="D425" s="573"/>
      <c r="E425" s="573"/>
      <c r="F425" s="573"/>
      <c r="G425" s="253">
        <v>357</v>
      </c>
      <c r="H425" s="133"/>
      <c r="I425" s="133"/>
      <c r="J425" s="133"/>
      <c r="K425" s="133"/>
      <c r="L425" s="133"/>
    </row>
    <row r="426" spans="1:12" ht="30" customHeight="1" x14ac:dyDescent="0.25">
      <c r="A426" s="214"/>
      <c r="B426" s="573"/>
      <c r="C426" s="573"/>
      <c r="D426" s="573"/>
      <c r="E426" s="573"/>
      <c r="F426" s="573"/>
      <c r="G426" s="253">
        <v>358</v>
      </c>
      <c r="H426" s="133"/>
      <c r="I426" s="133"/>
      <c r="J426" s="133"/>
      <c r="K426" s="133"/>
      <c r="L426" s="133"/>
    </row>
    <row r="427" spans="1:12" ht="30" customHeight="1" x14ac:dyDescent="0.25">
      <c r="A427" s="214"/>
      <c r="B427" s="573"/>
      <c r="C427" s="573"/>
      <c r="D427" s="573"/>
      <c r="E427" s="573"/>
      <c r="F427" s="573"/>
      <c r="G427" s="253">
        <v>359</v>
      </c>
      <c r="H427" s="133"/>
      <c r="I427" s="133"/>
      <c r="J427" s="133"/>
      <c r="K427" s="133"/>
      <c r="L427" s="133"/>
    </row>
    <row r="428" spans="1:12" ht="30" customHeight="1" x14ac:dyDescent="0.25">
      <c r="A428" s="214"/>
      <c r="B428" s="573"/>
      <c r="C428" s="573"/>
      <c r="D428" s="573"/>
      <c r="E428" s="573"/>
      <c r="F428" s="573"/>
      <c r="G428" s="253">
        <v>360</v>
      </c>
      <c r="H428" s="133"/>
      <c r="I428" s="133"/>
      <c r="J428" s="133"/>
      <c r="K428" s="133"/>
      <c r="L428" s="133"/>
    </row>
    <row r="429" spans="1:12" ht="30" customHeight="1" x14ac:dyDescent="0.25">
      <c r="A429" s="214"/>
      <c r="B429" s="573"/>
      <c r="C429" s="573"/>
      <c r="D429" s="573"/>
      <c r="E429" s="573"/>
      <c r="F429" s="573"/>
      <c r="G429" s="253">
        <v>361</v>
      </c>
      <c r="H429" s="133"/>
      <c r="I429" s="133"/>
      <c r="J429" s="133"/>
      <c r="K429" s="133"/>
      <c r="L429" s="133"/>
    </row>
    <row r="430" spans="1:12" ht="30" customHeight="1" x14ac:dyDescent="0.25">
      <c r="A430" s="214"/>
      <c r="B430" s="573"/>
      <c r="C430" s="573"/>
      <c r="D430" s="573"/>
      <c r="E430" s="573"/>
      <c r="F430" s="573"/>
      <c r="G430" s="253">
        <v>362</v>
      </c>
      <c r="H430" s="133"/>
      <c r="I430" s="133"/>
      <c r="J430" s="133"/>
      <c r="K430" s="133"/>
      <c r="L430" s="133"/>
    </row>
    <row r="431" spans="1:12" ht="30" customHeight="1" x14ac:dyDescent="0.25">
      <c r="A431" s="214"/>
      <c r="B431" s="573"/>
      <c r="C431" s="573"/>
      <c r="D431" s="573"/>
      <c r="E431" s="573"/>
      <c r="F431" s="573"/>
      <c r="G431" s="253">
        <v>363</v>
      </c>
      <c r="H431" s="133"/>
      <c r="I431" s="133"/>
      <c r="J431" s="133"/>
      <c r="K431" s="133"/>
      <c r="L431" s="133"/>
    </row>
    <row r="432" spans="1:12" ht="30" customHeight="1" x14ac:dyDescent="0.25">
      <c r="A432" s="214"/>
      <c r="B432" s="573"/>
      <c r="C432" s="573"/>
      <c r="D432" s="573"/>
      <c r="E432" s="573"/>
      <c r="F432" s="573"/>
      <c r="G432" s="253">
        <v>364</v>
      </c>
      <c r="H432" s="133"/>
      <c r="I432" s="133"/>
      <c r="J432" s="133"/>
      <c r="K432" s="133"/>
      <c r="L432" s="133"/>
    </row>
    <row r="433" spans="1:12" ht="30" customHeight="1" x14ac:dyDescent="0.25">
      <c r="A433" s="214"/>
      <c r="B433" s="573"/>
      <c r="C433" s="573"/>
      <c r="D433" s="573"/>
      <c r="E433" s="573"/>
      <c r="F433" s="573"/>
      <c r="G433" s="253">
        <v>365</v>
      </c>
      <c r="H433" s="133"/>
      <c r="I433" s="133"/>
      <c r="J433" s="133"/>
      <c r="K433" s="133"/>
      <c r="L433" s="133"/>
    </row>
    <row r="434" spans="1:12" ht="30" customHeight="1" x14ac:dyDescent="0.25">
      <c r="A434" s="214"/>
      <c r="B434" s="573"/>
      <c r="C434" s="573"/>
      <c r="D434" s="573"/>
      <c r="E434" s="573"/>
      <c r="F434" s="573"/>
      <c r="G434" s="253">
        <v>366</v>
      </c>
      <c r="H434" s="133"/>
      <c r="I434" s="133"/>
      <c r="J434" s="133"/>
      <c r="K434" s="133"/>
      <c r="L434" s="133"/>
    </row>
    <row r="435" spans="1:12" ht="30" customHeight="1" x14ac:dyDescent="0.25">
      <c r="A435" s="214"/>
      <c r="B435" s="573"/>
      <c r="C435" s="573"/>
      <c r="D435" s="573"/>
      <c r="E435" s="573"/>
      <c r="F435" s="573"/>
      <c r="G435" s="253">
        <v>367</v>
      </c>
      <c r="H435" s="133"/>
      <c r="I435" s="133"/>
      <c r="J435" s="133"/>
      <c r="K435" s="133"/>
      <c r="L435" s="133"/>
    </row>
    <row r="436" spans="1:12" ht="30" customHeight="1" x14ac:dyDescent="0.25">
      <c r="A436" s="214"/>
      <c r="B436" s="573"/>
      <c r="C436" s="573"/>
      <c r="D436" s="573"/>
      <c r="E436" s="573"/>
      <c r="F436" s="573"/>
      <c r="G436" s="253">
        <v>368</v>
      </c>
      <c r="H436" s="133"/>
      <c r="I436" s="133"/>
      <c r="J436" s="133"/>
      <c r="K436" s="133"/>
      <c r="L436" s="133"/>
    </row>
    <row r="437" spans="1:12" ht="30" customHeight="1" x14ac:dyDescent="0.25">
      <c r="A437" s="214"/>
      <c r="B437" s="573"/>
      <c r="C437" s="573"/>
      <c r="D437" s="573"/>
      <c r="E437" s="573"/>
      <c r="F437" s="573"/>
      <c r="G437" s="253">
        <v>369</v>
      </c>
      <c r="H437" s="133"/>
      <c r="I437" s="133"/>
      <c r="J437" s="133"/>
      <c r="K437" s="133"/>
      <c r="L437" s="133"/>
    </row>
    <row r="438" spans="1:12" ht="30" customHeight="1" x14ac:dyDescent="0.25">
      <c r="A438" s="214"/>
      <c r="B438" s="573"/>
      <c r="C438" s="573"/>
      <c r="D438" s="573"/>
      <c r="E438" s="573"/>
      <c r="F438" s="573"/>
      <c r="G438" s="253">
        <v>370</v>
      </c>
      <c r="H438" s="133"/>
      <c r="I438" s="133"/>
      <c r="J438" s="133"/>
      <c r="K438" s="133"/>
      <c r="L438" s="133"/>
    </row>
    <row r="439" spans="1:12" ht="30" customHeight="1" x14ac:dyDescent="0.25">
      <c r="A439" s="214"/>
      <c r="B439" s="573"/>
      <c r="C439" s="573"/>
      <c r="D439" s="573"/>
      <c r="E439" s="573"/>
      <c r="F439" s="573"/>
      <c r="G439" s="253">
        <v>371</v>
      </c>
      <c r="H439" s="133"/>
      <c r="I439" s="133"/>
      <c r="J439" s="133"/>
      <c r="K439" s="133"/>
      <c r="L439" s="133"/>
    </row>
    <row r="440" spans="1:12" ht="30" customHeight="1" x14ac:dyDescent="0.25">
      <c r="A440" s="214"/>
      <c r="B440" s="573"/>
      <c r="C440" s="573"/>
      <c r="D440" s="573"/>
      <c r="E440" s="573"/>
      <c r="F440" s="573"/>
      <c r="G440" s="253">
        <v>372</v>
      </c>
      <c r="H440" s="133"/>
      <c r="I440" s="133"/>
      <c r="J440" s="133"/>
      <c r="K440" s="133"/>
      <c r="L440" s="133"/>
    </row>
    <row r="441" spans="1:12" ht="30" customHeight="1" x14ac:dyDescent="0.25">
      <c r="A441" s="214"/>
      <c r="B441" s="573"/>
      <c r="C441" s="573"/>
      <c r="D441" s="573"/>
      <c r="E441" s="573"/>
      <c r="F441" s="573"/>
      <c r="G441" s="253">
        <v>373</v>
      </c>
      <c r="H441" s="133"/>
      <c r="I441" s="133"/>
      <c r="J441" s="133"/>
      <c r="K441" s="133"/>
      <c r="L441" s="133"/>
    </row>
    <row r="442" spans="1:12" ht="30" customHeight="1" x14ac:dyDescent="0.25">
      <c r="A442" s="214"/>
      <c r="B442" s="573"/>
      <c r="C442" s="573"/>
      <c r="D442" s="573"/>
      <c r="E442" s="573"/>
      <c r="F442" s="573"/>
      <c r="G442" s="253">
        <v>374</v>
      </c>
      <c r="H442" s="133"/>
      <c r="I442" s="133"/>
      <c r="J442" s="133"/>
      <c r="K442" s="133"/>
      <c r="L442" s="133"/>
    </row>
    <row r="443" spans="1:12" ht="30" customHeight="1" x14ac:dyDescent="0.25">
      <c r="A443" s="214"/>
      <c r="B443" s="573"/>
      <c r="C443" s="573"/>
      <c r="D443" s="573"/>
      <c r="E443" s="573"/>
      <c r="F443" s="573"/>
      <c r="G443" s="253">
        <v>375</v>
      </c>
      <c r="H443" s="133"/>
      <c r="I443" s="133"/>
      <c r="J443" s="133"/>
      <c r="K443" s="133"/>
      <c r="L443" s="133"/>
    </row>
    <row r="444" spans="1:12" ht="30" customHeight="1" x14ac:dyDescent="0.25">
      <c r="A444" s="214"/>
      <c r="B444" s="573"/>
      <c r="C444" s="573"/>
      <c r="D444" s="573"/>
      <c r="E444" s="573"/>
      <c r="F444" s="573"/>
      <c r="G444" s="253">
        <v>376</v>
      </c>
      <c r="H444" s="133"/>
      <c r="I444" s="133"/>
      <c r="J444" s="133"/>
      <c r="K444" s="133"/>
      <c r="L444" s="133"/>
    </row>
    <row r="445" spans="1:12" ht="30" customHeight="1" x14ac:dyDescent="0.25">
      <c r="A445" s="214"/>
      <c r="B445" s="573"/>
      <c r="C445" s="573"/>
      <c r="D445" s="573"/>
      <c r="E445" s="573"/>
      <c r="F445" s="573"/>
      <c r="G445" s="253">
        <v>377</v>
      </c>
      <c r="H445" s="133"/>
      <c r="I445" s="133"/>
      <c r="J445" s="133"/>
      <c r="K445" s="133"/>
      <c r="L445" s="133"/>
    </row>
    <row r="446" spans="1:12" ht="30" customHeight="1" x14ac:dyDescent="0.25">
      <c r="A446" s="214"/>
      <c r="B446" s="573"/>
      <c r="C446" s="573"/>
      <c r="D446" s="573"/>
      <c r="E446" s="573"/>
      <c r="F446" s="573"/>
      <c r="G446" s="253">
        <v>378</v>
      </c>
      <c r="H446" s="133"/>
      <c r="I446" s="133"/>
      <c r="J446" s="133"/>
      <c r="K446" s="133"/>
      <c r="L446" s="133"/>
    </row>
    <row r="447" spans="1:12" ht="30" customHeight="1" x14ac:dyDescent="0.25">
      <c r="A447" s="214"/>
      <c r="B447" s="573"/>
      <c r="C447" s="573"/>
      <c r="D447" s="573"/>
      <c r="E447" s="573"/>
      <c r="F447" s="573"/>
      <c r="G447" s="253">
        <v>379</v>
      </c>
      <c r="H447" s="133"/>
      <c r="I447" s="133"/>
      <c r="J447" s="133"/>
      <c r="K447" s="133"/>
      <c r="L447" s="133"/>
    </row>
    <row r="448" spans="1:12" ht="30" customHeight="1" x14ac:dyDescent="0.25">
      <c r="A448" s="214"/>
      <c r="B448" s="573"/>
      <c r="C448" s="573"/>
      <c r="D448" s="573"/>
      <c r="E448" s="573"/>
      <c r="F448" s="573"/>
      <c r="G448" s="253">
        <v>380</v>
      </c>
      <c r="H448" s="133"/>
      <c r="I448" s="133"/>
      <c r="J448" s="133"/>
      <c r="K448" s="133"/>
      <c r="L448" s="133"/>
    </row>
    <row r="449" spans="1:12" ht="30" customHeight="1" x14ac:dyDescent="0.25">
      <c r="A449" s="214"/>
      <c r="B449" s="573"/>
      <c r="C449" s="573"/>
      <c r="D449" s="573"/>
      <c r="E449" s="573"/>
      <c r="F449" s="573"/>
      <c r="G449" s="253">
        <v>381</v>
      </c>
      <c r="H449" s="133"/>
      <c r="I449" s="133"/>
      <c r="J449" s="133"/>
      <c r="K449" s="133"/>
      <c r="L449" s="133"/>
    </row>
    <row r="450" spans="1:12" ht="30" customHeight="1" x14ac:dyDescent="0.25">
      <c r="A450" s="214"/>
      <c r="B450" s="573"/>
      <c r="C450" s="573"/>
      <c r="D450" s="573"/>
      <c r="E450" s="573"/>
      <c r="F450" s="573"/>
      <c r="G450" s="253">
        <v>382</v>
      </c>
      <c r="H450" s="133"/>
      <c r="I450" s="133"/>
      <c r="J450" s="133"/>
      <c r="K450" s="133"/>
      <c r="L450" s="133"/>
    </row>
    <row r="451" spans="1:12" ht="30" customHeight="1" x14ac:dyDescent="0.25">
      <c r="A451" s="214"/>
      <c r="B451" s="573"/>
      <c r="C451" s="573"/>
      <c r="D451" s="573"/>
      <c r="E451" s="573"/>
      <c r="F451" s="573"/>
      <c r="G451" s="253">
        <v>383</v>
      </c>
      <c r="H451" s="133"/>
      <c r="I451" s="133"/>
      <c r="J451" s="133"/>
      <c r="K451" s="133"/>
      <c r="L451" s="133"/>
    </row>
    <row r="452" spans="1:12" ht="30" customHeight="1" x14ac:dyDescent="0.25">
      <c r="A452" s="214"/>
      <c r="B452" s="573"/>
      <c r="C452" s="573"/>
      <c r="D452" s="573"/>
      <c r="E452" s="573"/>
      <c r="F452" s="573"/>
      <c r="G452" s="253">
        <v>384</v>
      </c>
      <c r="H452" s="133"/>
      <c r="I452" s="133"/>
      <c r="J452" s="133"/>
      <c r="K452" s="133"/>
      <c r="L452" s="133"/>
    </row>
    <row r="453" spans="1:12" ht="30" customHeight="1" x14ac:dyDescent="0.25">
      <c r="A453" s="214"/>
      <c r="B453" s="573"/>
      <c r="C453" s="573"/>
      <c r="D453" s="573"/>
      <c r="E453" s="573"/>
      <c r="F453" s="573"/>
      <c r="G453" s="253">
        <v>385</v>
      </c>
      <c r="H453" s="133"/>
      <c r="I453" s="133"/>
      <c r="J453" s="133"/>
      <c r="K453" s="133"/>
      <c r="L453" s="133"/>
    </row>
    <row r="454" spans="1:12" ht="30" customHeight="1" x14ac:dyDescent="0.25">
      <c r="A454" s="214"/>
      <c r="B454" s="573"/>
      <c r="C454" s="573"/>
      <c r="D454" s="573"/>
      <c r="E454" s="573"/>
      <c r="F454" s="573"/>
      <c r="G454" s="253">
        <v>386</v>
      </c>
      <c r="H454" s="133"/>
      <c r="I454" s="133"/>
      <c r="J454" s="133"/>
      <c r="K454" s="133"/>
      <c r="L454" s="133"/>
    </row>
    <row r="455" spans="1:12" ht="30" customHeight="1" x14ac:dyDescent="0.25">
      <c r="A455" s="214"/>
      <c r="B455" s="573"/>
      <c r="C455" s="573"/>
      <c r="D455" s="573"/>
      <c r="E455" s="573"/>
      <c r="F455" s="573"/>
      <c r="G455" s="253">
        <v>387</v>
      </c>
      <c r="H455" s="133"/>
      <c r="I455" s="133"/>
      <c r="J455" s="133"/>
      <c r="K455" s="133"/>
      <c r="L455" s="133"/>
    </row>
    <row r="456" spans="1:12" ht="30" customHeight="1" x14ac:dyDescent="0.25">
      <c r="A456" s="214"/>
      <c r="B456" s="573"/>
      <c r="C456" s="573"/>
      <c r="D456" s="573"/>
      <c r="E456" s="573"/>
      <c r="F456" s="573"/>
      <c r="G456" s="253">
        <v>388</v>
      </c>
      <c r="H456" s="133"/>
      <c r="I456" s="133"/>
      <c r="J456" s="133"/>
      <c r="K456" s="133"/>
      <c r="L456" s="133"/>
    </row>
    <row r="457" spans="1:12" ht="30" customHeight="1" x14ac:dyDescent="0.25">
      <c r="A457" s="214"/>
      <c r="B457" s="573"/>
      <c r="C457" s="573"/>
      <c r="D457" s="573"/>
      <c r="E457" s="573"/>
      <c r="F457" s="573"/>
      <c r="G457" s="253">
        <v>389</v>
      </c>
      <c r="H457" s="133"/>
      <c r="I457" s="133"/>
      <c r="J457" s="133"/>
      <c r="K457" s="133"/>
      <c r="L457" s="133"/>
    </row>
    <row r="458" spans="1:12" ht="30" customHeight="1" x14ac:dyDescent="0.25">
      <c r="A458" s="214"/>
      <c r="B458" s="573"/>
      <c r="C458" s="573"/>
      <c r="D458" s="573"/>
      <c r="E458" s="573"/>
      <c r="F458" s="573"/>
      <c r="G458" s="253">
        <v>390</v>
      </c>
      <c r="H458" s="133"/>
      <c r="I458" s="133"/>
      <c r="J458" s="133"/>
      <c r="K458" s="133"/>
      <c r="L458" s="133"/>
    </row>
    <row r="459" spans="1:12" ht="30" customHeight="1" x14ac:dyDescent="0.25">
      <c r="A459" s="214"/>
      <c r="B459" s="573"/>
      <c r="C459" s="573"/>
      <c r="D459" s="573"/>
      <c r="E459" s="573"/>
      <c r="F459" s="573"/>
      <c r="G459" s="253">
        <v>391</v>
      </c>
      <c r="H459" s="133"/>
      <c r="I459" s="133"/>
      <c r="J459" s="133"/>
      <c r="K459" s="133"/>
      <c r="L459" s="133"/>
    </row>
    <row r="460" spans="1:12" ht="30" customHeight="1" x14ac:dyDescent="0.25">
      <c r="A460" s="214"/>
      <c r="B460" s="573"/>
      <c r="C460" s="573"/>
      <c r="D460" s="573"/>
      <c r="E460" s="573"/>
      <c r="F460" s="573"/>
      <c r="G460" s="253">
        <v>392</v>
      </c>
      <c r="H460" s="133"/>
      <c r="I460" s="133"/>
      <c r="J460" s="133"/>
      <c r="K460" s="133"/>
      <c r="L460" s="133"/>
    </row>
    <row r="461" spans="1:12" ht="30" customHeight="1" x14ac:dyDescent="0.25">
      <c r="A461" s="214"/>
      <c r="B461" s="573"/>
      <c r="C461" s="573"/>
      <c r="D461" s="573"/>
      <c r="E461" s="573"/>
      <c r="F461" s="573"/>
      <c r="G461" s="253">
        <v>393</v>
      </c>
      <c r="H461" s="133"/>
      <c r="I461" s="133"/>
      <c r="J461" s="133"/>
      <c r="K461" s="133"/>
      <c r="L461" s="133"/>
    </row>
    <row r="462" spans="1:12" ht="30" customHeight="1" x14ac:dyDescent="0.25">
      <c r="A462" s="214"/>
      <c r="B462" s="573"/>
      <c r="C462" s="573"/>
      <c r="D462" s="573"/>
      <c r="E462" s="573"/>
      <c r="F462" s="573"/>
      <c r="G462" s="253">
        <v>394</v>
      </c>
      <c r="H462" s="133"/>
      <c r="I462" s="133"/>
      <c r="J462" s="133"/>
      <c r="K462" s="133"/>
      <c r="L462" s="133"/>
    </row>
    <row r="463" spans="1:12" ht="30" customHeight="1" x14ac:dyDescent="0.25">
      <c r="A463" s="214"/>
      <c r="B463" s="573"/>
      <c r="C463" s="573"/>
      <c r="D463" s="573"/>
      <c r="E463" s="573"/>
      <c r="F463" s="573"/>
      <c r="G463" s="253">
        <v>395</v>
      </c>
      <c r="H463" s="133"/>
      <c r="I463" s="133"/>
      <c r="J463" s="133"/>
      <c r="K463" s="133"/>
      <c r="L463" s="133"/>
    </row>
    <row r="464" spans="1:12" ht="30" customHeight="1" x14ac:dyDescent="0.25">
      <c r="A464" s="214"/>
      <c r="B464" s="573"/>
      <c r="C464" s="573"/>
      <c r="D464" s="573"/>
      <c r="E464" s="573"/>
      <c r="F464" s="573"/>
      <c r="G464" s="253">
        <v>396</v>
      </c>
      <c r="H464" s="133"/>
      <c r="I464" s="133"/>
      <c r="J464" s="133"/>
      <c r="K464" s="133"/>
      <c r="L464" s="133"/>
    </row>
    <row r="465" spans="1:12" ht="30" customHeight="1" x14ac:dyDescent="0.25">
      <c r="A465" s="214"/>
      <c r="B465" s="573"/>
      <c r="C465" s="573"/>
      <c r="D465" s="573"/>
      <c r="E465" s="573"/>
      <c r="F465" s="573"/>
      <c r="G465" s="253">
        <v>397</v>
      </c>
      <c r="H465" s="133"/>
      <c r="I465" s="133"/>
      <c r="J465" s="133"/>
      <c r="K465" s="133"/>
      <c r="L465" s="133"/>
    </row>
    <row r="466" spans="1:12" ht="30" customHeight="1" x14ac:dyDescent="0.25">
      <c r="A466" s="214"/>
      <c r="B466" s="573"/>
      <c r="C466" s="573"/>
      <c r="D466" s="573"/>
      <c r="E466" s="573"/>
      <c r="F466" s="573"/>
      <c r="G466" s="253">
        <v>398</v>
      </c>
      <c r="H466" s="133"/>
      <c r="I466" s="133"/>
      <c r="J466" s="133"/>
      <c r="K466" s="133"/>
      <c r="L466" s="133"/>
    </row>
    <row r="467" spans="1:12" ht="30" customHeight="1" x14ac:dyDescent="0.25">
      <c r="A467" s="214"/>
      <c r="B467" s="573"/>
      <c r="C467" s="573"/>
      <c r="D467" s="573"/>
      <c r="E467" s="573"/>
      <c r="F467" s="573"/>
      <c r="G467" s="253">
        <v>399</v>
      </c>
      <c r="H467" s="133"/>
      <c r="I467" s="133"/>
      <c r="J467" s="133"/>
      <c r="K467" s="133"/>
      <c r="L467" s="133"/>
    </row>
    <row r="468" spans="1:12" ht="30" customHeight="1" x14ac:dyDescent="0.25">
      <c r="A468" s="214"/>
      <c r="B468" s="573"/>
      <c r="C468" s="573"/>
      <c r="D468" s="573"/>
      <c r="E468" s="573"/>
      <c r="F468" s="573"/>
      <c r="G468" s="253">
        <v>400</v>
      </c>
      <c r="H468" s="133"/>
      <c r="I468" s="133"/>
      <c r="J468" s="133"/>
      <c r="K468" s="133"/>
      <c r="L468" s="133"/>
    </row>
    <row r="469" spans="1:12" ht="24" customHeight="1" x14ac:dyDescent="0.25">
      <c r="A469"/>
      <c r="B469"/>
      <c r="C469"/>
      <c r="D469"/>
      <c r="E469"/>
    </row>
  </sheetData>
  <sheetProtection algorithmName="SHA-512" hashValue="5DMIVef0EbRbcSXyi6LNTdfkip5vlZaqk56hNF3dInHdA9djYr30fXp7W9eHxjAvXgcVSiKoJjUrWDVgSf39vw==" saltValue="5CejepH4yUcIzE+9gPrQ3w==" spinCount="100000" sheet="1" formatCells="0" selectLockedCells="1"/>
  <protectedRanges>
    <protectedRange sqref="I5 E3:H6 K3:L6 I3:J4 I6:J6" name="Intervalo1"/>
  </protectedRanges>
  <mergeCells count="514">
    <mergeCell ref="A66:L67"/>
    <mergeCell ref="B27:D27"/>
    <mergeCell ref="B28:D28"/>
    <mergeCell ref="B29:D29"/>
    <mergeCell ref="B30:D30"/>
    <mergeCell ref="B21:D21"/>
    <mergeCell ref="B22:D22"/>
    <mergeCell ref="B23:D23"/>
    <mergeCell ref="A56:F56"/>
    <mergeCell ref="G56:L56"/>
    <mergeCell ref="B34:D34"/>
    <mergeCell ref="B35:D35"/>
    <mergeCell ref="D61:H61"/>
    <mergeCell ref="D62:H62"/>
    <mergeCell ref="B45:D45"/>
    <mergeCell ref="B46:D46"/>
    <mergeCell ref="B47:D47"/>
    <mergeCell ref="B42:D42"/>
    <mergeCell ref="B39:D39"/>
    <mergeCell ref="B51:D51"/>
    <mergeCell ref="B53:L53"/>
    <mergeCell ref="E55:L55"/>
    <mergeCell ref="A55:D55"/>
    <mergeCell ref="B50:D50"/>
    <mergeCell ref="B40:D40"/>
    <mergeCell ref="D64:H64"/>
    <mergeCell ref="B24:D24"/>
    <mergeCell ref="B25:D25"/>
    <mergeCell ref="B26:D26"/>
    <mergeCell ref="B33:D33"/>
    <mergeCell ref="A58:B65"/>
    <mergeCell ref="D59:H59"/>
    <mergeCell ref="D58:H58"/>
    <mergeCell ref="A54:D54"/>
    <mergeCell ref="E54:L54"/>
    <mergeCell ref="A57:L57"/>
    <mergeCell ref="B37:D37"/>
    <mergeCell ref="D65:H65"/>
    <mergeCell ref="B48:D48"/>
    <mergeCell ref="B49:D49"/>
    <mergeCell ref="B41:D41"/>
    <mergeCell ref="B38:D38"/>
    <mergeCell ref="C60:L60"/>
    <mergeCell ref="C63:L63"/>
    <mergeCell ref="H15:L15"/>
    <mergeCell ref="H14:L14"/>
    <mergeCell ref="H11:L11"/>
    <mergeCell ref="A52:G52"/>
    <mergeCell ref="B44:D44"/>
    <mergeCell ref="B36:D36"/>
    <mergeCell ref="D18:E18"/>
    <mergeCell ref="H16:L16"/>
    <mergeCell ref="H18:L18"/>
    <mergeCell ref="D14:E14"/>
    <mergeCell ref="D15:E15"/>
    <mergeCell ref="A20:L20"/>
    <mergeCell ref="B31:D31"/>
    <mergeCell ref="B32:D32"/>
    <mergeCell ref="K52:L52"/>
    <mergeCell ref="H19:L19"/>
    <mergeCell ref="A18:C18"/>
    <mergeCell ref="A19:C19"/>
    <mergeCell ref="F18:G18"/>
    <mergeCell ref="F19:G19"/>
    <mergeCell ref="F14:G14"/>
    <mergeCell ref="D19:E19"/>
    <mergeCell ref="F11:G11"/>
    <mergeCell ref="B43:D43"/>
    <mergeCell ref="A1:L1"/>
    <mergeCell ref="B2:L2"/>
    <mergeCell ref="D8:E8"/>
    <mergeCell ref="F8:G8"/>
    <mergeCell ref="F9:G9"/>
    <mergeCell ref="D9:E9"/>
    <mergeCell ref="A9:C9"/>
    <mergeCell ref="A3:A4"/>
    <mergeCell ref="D3:D4"/>
    <mergeCell ref="E3:L4"/>
    <mergeCell ref="A8:C8"/>
    <mergeCell ref="H9:L9"/>
    <mergeCell ref="H8:L8"/>
    <mergeCell ref="B5:D5"/>
    <mergeCell ref="B6:D6"/>
    <mergeCell ref="E6:G6"/>
    <mergeCell ref="F5:G5"/>
    <mergeCell ref="I5:L5"/>
    <mergeCell ref="H6:L6"/>
    <mergeCell ref="B7:L7"/>
    <mergeCell ref="B3:C4"/>
    <mergeCell ref="F10:G10"/>
    <mergeCell ref="A11:C11"/>
    <mergeCell ref="D11:E11"/>
    <mergeCell ref="H17:L17"/>
    <mergeCell ref="F15:G15"/>
    <mergeCell ref="F17:G17"/>
    <mergeCell ref="A16:C16"/>
    <mergeCell ref="D16:E16"/>
    <mergeCell ref="F16:G16"/>
    <mergeCell ref="D13:E13"/>
    <mergeCell ref="A13:C13"/>
    <mergeCell ref="A14:C14"/>
    <mergeCell ref="A15:C15"/>
    <mergeCell ref="A17:C17"/>
    <mergeCell ref="F12:G12"/>
    <mergeCell ref="F13:G13"/>
    <mergeCell ref="D17:E17"/>
    <mergeCell ref="D12:E12"/>
    <mergeCell ref="H10:L10"/>
    <mergeCell ref="A12:C12"/>
    <mergeCell ref="D10:E10"/>
    <mergeCell ref="H13:L13"/>
    <mergeCell ref="H12:L12"/>
    <mergeCell ref="A10:C10"/>
    <mergeCell ref="B176:F176"/>
    <mergeCell ref="B177:F177"/>
    <mergeCell ref="B178:F178"/>
    <mergeCell ref="B179:F179"/>
    <mergeCell ref="B180:F180"/>
    <mergeCell ref="B181:F181"/>
    <mergeCell ref="B69:F69"/>
    <mergeCell ref="B70:F70"/>
    <mergeCell ref="B71:F71"/>
    <mergeCell ref="B72:F72"/>
    <mergeCell ref="B73:F73"/>
    <mergeCell ref="B74:F74"/>
    <mergeCell ref="B75:F75"/>
    <mergeCell ref="B125:F125"/>
    <mergeCell ref="B126:F126"/>
    <mergeCell ref="B119:F119"/>
    <mergeCell ref="B110:F110"/>
    <mergeCell ref="B111:F111"/>
    <mergeCell ref="B112:F112"/>
    <mergeCell ref="B113:F113"/>
    <mergeCell ref="B114:F114"/>
    <mergeCell ref="B136:F136"/>
    <mergeCell ref="B137:F137"/>
    <mergeCell ref="B151:F151"/>
    <mergeCell ref="B182:F182"/>
    <mergeCell ref="B79:F79"/>
    <mergeCell ref="B80:F80"/>
    <mergeCell ref="B81:F81"/>
    <mergeCell ref="B82:F82"/>
    <mergeCell ref="B83:F83"/>
    <mergeCell ref="B84:F84"/>
    <mergeCell ref="B85:F85"/>
    <mergeCell ref="B86:F86"/>
    <mergeCell ref="B87:F87"/>
    <mergeCell ref="B88:F88"/>
    <mergeCell ref="B89:F89"/>
    <mergeCell ref="B90:F90"/>
    <mergeCell ref="B91:F91"/>
    <mergeCell ref="B107:F107"/>
    <mergeCell ref="B108:F108"/>
    <mergeCell ref="B109:F109"/>
    <mergeCell ref="B120:F120"/>
    <mergeCell ref="B105:F105"/>
    <mergeCell ref="B106:F106"/>
    <mergeCell ref="B121:F121"/>
    <mergeCell ref="B122:F122"/>
    <mergeCell ref="B123:F123"/>
    <mergeCell ref="B124:F124"/>
    <mergeCell ref="B183:F183"/>
    <mergeCell ref="B152:F152"/>
    <mergeCell ref="B153:F153"/>
    <mergeCell ref="B154:F154"/>
    <mergeCell ref="B155:F155"/>
    <mergeCell ref="B156:F156"/>
    <mergeCell ref="B157:F157"/>
    <mergeCell ref="B166:F166"/>
    <mergeCell ref="B76:F76"/>
    <mergeCell ref="B77:F77"/>
    <mergeCell ref="B92:F92"/>
    <mergeCell ref="B93:F93"/>
    <mergeCell ref="B94:F94"/>
    <mergeCell ref="B95:F95"/>
    <mergeCell ref="B96:F96"/>
    <mergeCell ref="B97:F97"/>
    <mergeCell ref="B98:F98"/>
    <mergeCell ref="B78:F78"/>
    <mergeCell ref="B99:F99"/>
    <mergeCell ref="B100:F100"/>
    <mergeCell ref="B101:F101"/>
    <mergeCell ref="B102:F102"/>
    <mergeCell ref="B103:F103"/>
    <mergeCell ref="B104:F104"/>
    <mergeCell ref="B184:F184"/>
    <mergeCell ref="B185:F185"/>
    <mergeCell ref="B186:F186"/>
    <mergeCell ref="B187:F187"/>
    <mergeCell ref="B188:F188"/>
    <mergeCell ref="B189:F189"/>
    <mergeCell ref="B190:F190"/>
    <mergeCell ref="B191:F191"/>
    <mergeCell ref="B192:F192"/>
    <mergeCell ref="B193:F193"/>
    <mergeCell ref="B194:F194"/>
    <mergeCell ref="B195:F195"/>
    <mergeCell ref="B196:F196"/>
    <mergeCell ref="B197:F197"/>
    <mergeCell ref="B198:F198"/>
    <mergeCell ref="B199:F199"/>
    <mergeCell ref="B200:F200"/>
    <mergeCell ref="B201:F201"/>
    <mergeCell ref="B202:F202"/>
    <mergeCell ref="B203:F203"/>
    <mergeCell ref="B204:F204"/>
    <mergeCell ref="B205:F205"/>
    <mergeCell ref="B206:F206"/>
    <mergeCell ref="B207:F207"/>
    <mergeCell ref="B208:F208"/>
    <mergeCell ref="B209:F209"/>
    <mergeCell ref="B210:F210"/>
    <mergeCell ref="B211:F211"/>
    <mergeCell ref="B212:F212"/>
    <mergeCell ref="B213:F213"/>
    <mergeCell ref="B214:F214"/>
    <mergeCell ref="B215:F215"/>
    <mergeCell ref="B216:F216"/>
    <mergeCell ref="B217:F217"/>
    <mergeCell ref="B218:F218"/>
    <mergeCell ref="B219:F219"/>
    <mergeCell ref="B220:F220"/>
    <mergeCell ref="B221:F221"/>
    <mergeCell ref="B222:F222"/>
    <mergeCell ref="B223:F223"/>
    <mergeCell ref="B224:F224"/>
    <mergeCell ref="B225:F225"/>
    <mergeCell ref="B226:F226"/>
    <mergeCell ref="B227:F227"/>
    <mergeCell ref="B228:F228"/>
    <mergeCell ref="B229:F229"/>
    <mergeCell ref="B230:F230"/>
    <mergeCell ref="B231:F231"/>
    <mergeCell ref="B232:F232"/>
    <mergeCell ref="B233:F233"/>
    <mergeCell ref="B234:F234"/>
    <mergeCell ref="B235:F235"/>
    <mergeCell ref="B236:F236"/>
    <mergeCell ref="B237:F237"/>
    <mergeCell ref="B238:F238"/>
    <mergeCell ref="B239:F239"/>
    <mergeCell ref="B240:F240"/>
    <mergeCell ref="B241:F241"/>
    <mergeCell ref="B242:F242"/>
    <mergeCell ref="B243:F243"/>
    <mergeCell ref="B244:F244"/>
    <mergeCell ref="B245:F245"/>
    <mergeCell ref="B246:F246"/>
    <mergeCell ref="B247:F247"/>
    <mergeCell ref="B248:F248"/>
    <mergeCell ref="B249:F249"/>
    <mergeCell ref="B250:F250"/>
    <mergeCell ref="B251:F251"/>
    <mergeCell ref="B252:F252"/>
    <mergeCell ref="B253:F253"/>
    <mergeCell ref="B254:F254"/>
    <mergeCell ref="B255:F255"/>
    <mergeCell ref="B256:F256"/>
    <mergeCell ref="B257:F257"/>
    <mergeCell ref="B258:F258"/>
    <mergeCell ref="B259:F259"/>
    <mergeCell ref="B260:F260"/>
    <mergeCell ref="B261:F261"/>
    <mergeCell ref="B262:F262"/>
    <mergeCell ref="B263:F263"/>
    <mergeCell ref="B264:F264"/>
    <mergeCell ref="B265:F265"/>
    <mergeCell ref="B266:F266"/>
    <mergeCell ref="B267:F267"/>
    <mergeCell ref="B268:F268"/>
    <mergeCell ref="B269:F269"/>
    <mergeCell ref="B270:F270"/>
    <mergeCell ref="B271:F271"/>
    <mergeCell ref="B272:F272"/>
    <mergeCell ref="B273:F273"/>
    <mergeCell ref="B274:F274"/>
    <mergeCell ref="B275:F275"/>
    <mergeCell ref="B276:F276"/>
    <mergeCell ref="B277:F277"/>
    <mergeCell ref="B278:F278"/>
    <mergeCell ref="B279:F279"/>
    <mergeCell ref="B280:F280"/>
    <mergeCell ref="B281:F281"/>
    <mergeCell ref="B282:F282"/>
    <mergeCell ref="B283:F283"/>
    <mergeCell ref="B284:F284"/>
    <mergeCell ref="B285:F285"/>
    <mergeCell ref="B286:F286"/>
    <mergeCell ref="B287:F287"/>
    <mergeCell ref="B288:F288"/>
    <mergeCell ref="B289:F289"/>
    <mergeCell ref="B290:F290"/>
    <mergeCell ref="B291:F291"/>
    <mergeCell ref="B292:F292"/>
    <mergeCell ref="B293:F293"/>
    <mergeCell ref="B294:F294"/>
    <mergeCell ref="B295:F295"/>
    <mergeCell ref="B296:F296"/>
    <mergeCell ref="B297:F297"/>
    <mergeCell ref="B298:F298"/>
    <mergeCell ref="B299:F299"/>
    <mergeCell ref="B300:F300"/>
    <mergeCell ref="B301:F301"/>
    <mergeCell ref="B302:F302"/>
    <mergeCell ref="B303:F303"/>
    <mergeCell ref="B304:F304"/>
    <mergeCell ref="B305:F305"/>
    <mergeCell ref="B306:F306"/>
    <mergeCell ref="B307:F307"/>
    <mergeCell ref="B308:F308"/>
    <mergeCell ref="B309:F309"/>
    <mergeCell ref="B310:F310"/>
    <mergeCell ref="B311:F311"/>
    <mergeCell ref="B312:F312"/>
    <mergeCell ref="B313:F313"/>
    <mergeCell ref="B314:F314"/>
    <mergeCell ref="B315:F315"/>
    <mergeCell ref="B316:F316"/>
    <mergeCell ref="B317:F317"/>
    <mergeCell ref="B318:F318"/>
    <mergeCell ref="B319:F319"/>
    <mergeCell ref="B320:F320"/>
    <mergeCell ref="B321:F321"/>
    <mergeCell ref="B322:F322"/>
    <mergeCell ref="B323:F323"/>
    <mergeCell ref="B324:F324"/>
    <mergeCell ref="B325:F325"/>
    <mergeCell ref="B326:F326"/>
    <mergeCell ref="B327:F327"/>
    <mergeCell ref="B328:F328"/>
    <mergeCell ref="B329:F329"/>
    <mergeCell ref="B330:F330"/>
    <mergeCell ref="B331:F331"/>
    <mergeCell ref="B332:F332"/>
    <mergeCell ref="B333:F333"/>
    <mergeCell ref="B334:F334"/>
    <mergeCell ref="B335:F335"/>
    <mergeCell ref="B336:F336"/>
    <mergeCell ref="B337:F337"/>
    <mergeCell ref="B338:F338"/>
    <mergeCell ref="B339:F339"/>
    <mergeCell ref="B340:F340"/>
    <mergeCell ref="B341:F341"/>
    <mergeCell ref="B342:F342"/>
    <mergeCell ref="B343:F343"/>
    <mergeCell ref="B344:F344"/>
    <mergeCell ref="B345:F345"/>
    <mergeCell ref="B346:F346"/>
    <mergeCell ref="B347:F347"/>
    <mergeCell ref="B348:F348"/>
    <mergeCell ref="B349:F349"/>
    <mergeCell ref="B350:F350"/>
    <mergeCell ref="B351:F351"/>
    <mergeCell ref="B352:F352"/>
    <mergeCell ref="B353:F353"/>
    <mergeCell ref="B354:F354"/>
    <mergeCell ref="B368:F368"/>
    <mergeCell ref="B369:F369"/>
    <mergeCell ref="B370:F370"/>
    <mergeCell ref="B371:F371"/>
    <mergeCell ref="B372:F372"/>
    <mergeCell ref="B355:F355"/>
    <mergeCell ref="B356:F356"/>
    <mergeCell ref="B357:F357"/>
    <mergeCell ref="B358:F358"/>
    <mergeCell ref="B359:F359"/>
    <mergeCell ref="B360:F360"/>
    <mergeCell ref="B361:F361"/>
    <mergeCell ref="B362:F362"/>
    <mergeCell ref="B363:F363"/>
    <mergeCell ref="B425:F425"/>
    <mergeCell ref="B396:F396"/>
    <mergeCell ref="B397:F397"/>
    <mergeCell ref="B398:F398"/>
    <mergeCell ref="B399:F399"/>
    <mergeCell ref="B382:F382"/>
    <mergeCell ref="B383:F383"/>
    <mergeCell ref="B384:F384"/>
    <mergeCell ref="B385:F385"/>
    <mergeCell ref="B386:F386"/>
    <mergeCell ref="B387:F387"/>
    <mergeCell ref="B388:F388"/>
    <mergeCell ref="B389:F389"/>
    <mergeCell ref="B390:F390"/>
    <mergeCell ref="B415:F415"/>
    <mergeCell ref="B416:F416"/>
    <mergeCell ref="B417:F417"/>
    <mergeCell ref="B403:F403"/>
    <mergeCell ref="B404:F404"/>
    <mergeCell ref="B405:F405"/>
    <mergeCell ref="B406:F406"/>
    <mergeCell ref="B391:F391"/>
    <mergeCell ref="B392:F392"/>
    <mergeCell ref="B393:F393"/>
    <mergeCell ref="B444:F444"/>
    <mergeCell ref="B458:F458"/>
    <mergeCell ref="B426:F426"/>
    <mergeCell ref="B459:F459"/>
    <mergeCell ref="B460:F460"/>
    <mergeCell ref="B461:F461"/>
    <mergeCell ref="B462:F462"/>
    <mergeCell ref="B445:F445"/>
    <mergeCell ref="B446:F446"/>
    <mergeCell ref="B447:F447"/>
    <mergeCell ref="B448:F448"/>
    <mergeCell ref="B449:F449"/>
    <mergeCell ref="B450:F450"/>
    <mergeCell ref="B451:F451"/>
    <mergeCell ref="B452:F452"/>
    <mergeCell ref="B453:F453"/>
    <mergeCell ref="B454:F454"/>
    <mergeCell ref="B455:F455"/>
    <mergeCell ref="B456:F456"/>
    <mergeCell ref="B457:F457"/>
    <mergeCell ref="B433:F433"/>
    <mergeCell ref="B440:F440"/>
    <mergeCell ref="B441:F441"/>
    <mergeCell ref="B427:F427"/>
    <mergeCell ref="B463:F463"/>
    <mergeCell ref="B115:F115"/>
    <mergeCell ref="B116:F116"/>
    <mergeCell ref="B117:F117"/>
    <mergeCell ref="B118:F118"/>
    <mergeCell ref="B442:F442"/>
    <mergeCell ref="B443:F443"/>
    <mergeCell ref="B127:F127"/>
    <mergeCell ref="B128:F128"/>
    <mergeCell ref="B129:F129"/>
    <mergeCell ref="B130:F130"/>
    <mergeCell ref="B131:F131"/>
    <mergeCell ref="B132:F132"/>
    <mergeCell ref="B133:F133"/>
    <mergeCell ref="B134:F134"/>
    <mergeCell ref="B135:F135"/>
    <mergeCell ref="B434:F434"/>
    <mergeCell ref="B435:F435"/>
    <mergeCell ref="B418:F418"/>
    <mergeCell ref="B437:F437"/>
    <mergeCell ref="B438:F438"/>
    <mergeCell ref="B419:F419"/>
    <mergeCell ref="B420:F420"/>
    <mergeCell ref="B439:F439"/>
    <mergeCell ref="B394:F394"/>
    <mergeCell ref="B395:F395"/>
    <mergeCell ref="B139:F139"/>
    <mergeCell ref="B140:F140"/>
    <mergeCell ref="B141:F141"/>
    <mergeCell ref="B142:F142"/>
    <mergeCell ref="B143:F143"/>
    <mergeCell ref="B144:F144"/>
    <mergeCell ref="B145:F145"/>
    <mergeCell ref="B146:F146"/>
    <mergeCell ref="B149:F149"/>
    <mergeCell ref="B373:F373"/>
    <mergeCell ref="B374:F374"/>
    <mergeCell ref="B375:F375"/>
    <mergeCell ref="B376:F376"/>
    <mergeCell ref="B377:F377"/>
    <mergeCell ref="B378:F378"/>
    <mergeCell ref="B379:F379"/>
    <mergeCell ref="B380:F380"/>
    <mergeCell ref="B381:F381"/>
    <mergeCell ref="B364:F364"/>
    <mergeCell ref="B365:F365"/>
    <mergeCell ref="B366:F366"/>
    <mergeCell ref="B367:F367"/>
    <mergeCell ref="B436:F436"/>
    <mergeCell ref="B147:F147"/>
    <mergeCell ref="B148:F148"/>
    <mergeCell ref="B407:F407"/>
    <mergeCell ref="B408:F408"/>
    <mergeCell ref="B409:F409"/>
    <mergeCell ref="B429:F429"/>
    <mergeCell ref="B430:F430"/>
    <mergeCell ref="B431:F431"/>
    <mergeCell ref="B432:F432"/>
    <mergeCell ref="B410:F410"/>
    <mergeCell ref="B411:F411"/>
    <mergeCell ref="B412:F412"/>
    <mergeCell ref="B422:F422"/>
    <mergeCell ref="B423:F423"/>
    <mergeCell ref="B424:F424"/>
    <mergeCell ref="B428:F428"/>
    <mergeCell ref="B421:F421"/>
    <mergeCell ref="B413:F413"/>
    <mergeCell ref="B414:F414"/>
    <mergeCell ref="B150:F150"/>
    <mergeCell ref="B400:F400"/>
    <mergeCell ref="B401:F401"/>
    <mergeCell ref="B402:F402"/>
    <mergeCell ref="B467:F467"/>
    <mergeCell ref="B468:F468"/>
    <mergeCell ref="B68:F68"/>
    <mergeCell ref="B167:F167"/>
    <mergeCell ref="B168:F168"/>
    <mergeCell ref="B169:F169"/>
    <mergeCell ref="B170:F170"/>
    <mergeCell ref="B171:F171"/>
    <mergeCell ref="B172:F172"/>
    <mergeCell ref="B173:F173"/>
    <mergeCell ref="B174:F174"/>
    <mergeCell ref="B175:F175"/>
    <mergeCell ref="B158:F158"/>
    <mergeCell ref="B159:F159"/>
    <mergeCell ref="B160:F160"/>
    <mergeCell ref="B161:F161"/>
    <mergeCell ref="B162:F162"/>
    <mergeCell ref="B163:F163"/>
    <mergeCell ref="B164:F164"/>
    <mergeCell ref="B165:F165"/>
    <mergeCell ref="B464:F464"/>
    <mergeCell ref="B465:F465"/>
    <mergeCell ref="B466:F466"/>
    <mergeCell ref="B138:F138"/>
  </mergeCells>
  <conditionalFormatting sqref="B5:B6 D3 C58:C59 C64:C65">
    <cfRule type="cellIs" dxfId="1" priority="5" operator="equal">
      <formula>0</formula>
    </cfRule>
  </conditionalFormatting>
  <conditionalFormatting sqref="C60:C63">
    <cfRule type="cellIs" dxfId="0" priority="2" operator="equal">
      <formula>0</formula>
    </cfRule>
  </conditionalFormatting>
  <dataValidations count="1">
    <dataValidation type="list" allowBlank="1" showInputMessage="1" showErrorMessage="1" sqref="B3:C4" xr:uid="{9DAD3C61-9E4B-444F-A391-42083EBFE9ED}">
      <formula1>"Sim,Não"</formula1>
    </dataValidation>
  </dataValidations>
  <pageMargins left="0.23622047244094491" right="0.23622047244094491" top="0.39370078740157483" bottom="0.39370078740157483" header="0.31496062992125984" footer="0.31496062992125984"/>
  <pageSetup paperSize="9" scale="5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200-000000000000}">
          <x14:formula1>
            <xm:f>'Base de cálculo'!$A$2:$A$4</xm:f>
          </x14:formula1>
          <xm:sqref>I22:I51</xm:sqref>
        </x14:dataValidation>
        <x14:dataValidation type="list" allowBlank="1" showInputMessage="1" showErrorMessage="1" xr:uid="{00000000-0002-0000-0200-000001000000}">
          <x14:formula1>
            <xm:f>'Base de cálculo'!$G$2:$G$3</xm:f>
          </x14:formula1>
          <xm:sqref>K22:K51</xm:sqref>
        </x14:dataValidation>
        <x14:dataValidation type="list" allowBlank="1" showInputMessage="1" showErrorMessage="1" xr:uid="{00000000-0002-0000-0200-000002000000}">
          <x14:formula1>
            <xm:f>'Base de cálculo'!$AO$2:$AO$4</xm:f>
          </x14:formula1>
          <xm:sqref>B69:F468</xm:sqref>
        </x14:dataValidation>
        <x14:dataValidation type="list" allowBlank="1" showInputMessage="1" showErrorMessage="1" xr:uid="{00000000-0002-0000-0200-000003000000}">
          <x14:formula1>
            <xm:f>'Base de cálculo'!$AS$4:$AS$41</xm:f>
          </x14:formula1>
          <xm:sqref>L22:L51</xm:sqref>
        </x14:dataValidation>
        <x14:dataValidation type="list" allowBlank="1" showInputMessage="1" showErrorMessage="1" xr:uid="{00000000-0002-0000-0200-000004000000}">
          <x14:formula1>
            <xm:f>'Base de cálculo'!$F$2:$F$11</xm:f>
          </x14:formula1>
          <xm:sqref>J22:J51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zoomScale="130" zoomScaleNormal="130" workbookViewId="0">
      <selection activeCell="A5" sqref="A5:H5"/>
    </sheetView>
  </sheetViews>
  <sheetFormatPr defaultRowHeight="15" x14ac:dyDescent="0.25"/>
  <cols>
    <col min="1" max="1" width="8.28515625" customWidth="1"/>
    <col min="4" max="4" width="7.42578125" customWidth="1"/>
  </cols>
  <sheetData>
    <row r="1" spans="1:8" ht="21" x14ac:dyDescent="0.25">
      <c r="A1" s="702" t="s">
        <v>262</v>
      </c>
      <c r="B1" s="702"/>
      <c r="C1" s="702"/>
      <c r="D1" s="702"/>
      <c r="E1" s="702"/>
      <c r="F1" s="702"/>
      <c r="G1" s="702"/>
      <c r="H1" s="702"/>
    </row>
    <row r="2" spans="1:8" ht="35.450000000000003" customHeight="1" x14ac:dyDescent="0.25">
      <c r="A2" s="703" t="s">
        <v>263</v>
      </c>
      <c r="B2" s="703"/>
      <c r="C2" s="703"/>
      <c r="D2" s="703"/>
      <c r="E2" s="703"/>
      <c r="F2" s="703"/>
      <c r="G2" s="703"/>
      <c r="H2" s="703"/>
    </row>
    <row r="3" spans="1:8" ht="12" customHeight="1" x14ac:dyDescent="0.25">
      <c r="A3" s="704"/>
      <c r="B3" s="705"/>
      <c r="C3" s="705"/>
      <c r="D3" s="705"/>
      <c r="E3" s="705"/>
      <c r="F3" s="705"/>
      <c r="G3" s="705"/>
      <c r="H3" s="706"/>
    </row>
    <row r="4" spans="1:8" ht="24.95" customHeight="1" x14ac:dyDescent="0.25">
      <c r="A4" s="696" t="s">
        <v>264</v>
      </c>
      <c r="B4" s="697"/>
      <c r="C4" s="697"/>
      <c r="D4" s="697"/>
      <c r="E4" s="697"/>
      <c r="F4" s="697"/>
      <c r="G4" s="697"/>
      <c r="H4" s="698"/>
    </row>
    <row r="5" spans="1:8" ht="24.95" customHeight="1" x14ac:dyDescent="0.25">
      <c r="A5" s="699" t="s">
        <v>275</v>
      </c>
      <c r="B5" s="700"/>
      <c r="C5" s="700"/>
      <c r="D5" s="700"/>
      <c r="E5" s="700"/>
      <c r="F5" s="700"/>
      <c r="G5" s="700"/>
      <c r="H5" s="701"/>
    </row>
    <row r="6" spans="1:8" ht="24.95" customHeight="1" x14ac:dyDescent="0.25">
      <c r="A6" s="696" t="s">
        <v>267</v>
      </c>
      <c r="B6" s="697"/>
      <c r="C6" s="697"/>
      <c r="D6" s="697"/>
      <c r="E6" s="697"/>
      <c r="F6" s="697"/>
      <c r="G6" s="697"/>
      <c r="H6" s="698"/>
    </row>
    <row r="7" spans="1:8" ht="24.95" customHeight="1" x14ac:dyDescent="0.25">
      <c r="A7" s="699" t="s">
        <v>275</v>
      </c>
      <c r="B7" s="700"/>
      <c r="C7" s="700"/>
      <c r="D7" s="700"/>
      <c r="E7" s="700"/>
      <c r="F7" s="700"/>
      <c r="G7" s="700"/>
      <c r="H7" s="701"/>
    </row>
    <row r="8" spans="1:8" ht="24.95" customHeight="1" x14ac:dyDescent="0.25">
      <c r="A8" s="696" t="s">
        <v>265</v>
      </c>
      <c r="B8" s="697"/>
      <c r="C8" s="697"/>
      <c r="D8" s="697"/>
      <c r="E8" s="697"/>
      <c r="F8" s="697"/>
      <c r="G8" s="697"/>
      <c r="H8" s="698"/>
    </row>
    <row r="9" spans="1:8" ht="24.95" customHeight="1" x14ac:dyDescent="0.25">
      <c r="A9" s="699" t="s">
        <v>275</v>
      </c>
      <c r="B9" s="700"/>
      <c r="C9" s="700"/>
      <c r="D9" s="700"/>
      <c r="E9" s="700"/>
      <c r="F9" s="700"/>
      <c r="G9" s="700"/>
      <c r="H9" s="701"/>
    </row>
    <row r="10" spans="1:8" ht="24.95" customHeight="1" x14ac:dyDescent="0.25">
      <c r="A10" s="696" t="s">
        <v>266</v>
      </c>
      <c r="B10" s="697"/>
      <c r="C10" s="697"/>
      <c r="D10" s="697"/>
      <c r="E10" s="697"/>
      <c r="F10" s="697"/>
      <c r="G10" s="697"/>
      <c r="H10" s="698"/>
    </row>
    <row r="11" spans="1:8" ht="24.95" customHeight="1" x14ac:dyDescent="0.25">
      <c r="A11" s="699" t="s">
        <v>275</v>
      </c>
      <c r="B11" s="700"/>
      <c r="C11" s="700"/>
      <c r="D11" s="700"/>
      <c r="E11" s="700"/>
      <c r="F11" s="700"/>
      <c r="G11" s="700"/>
      <c r="H11" s="701"/>
    </row>
    <row r="12" spans="1:8" ht="24.95" customHeight="1" x14ac:dyDescent="0.25">
      <c r="A12" s="696" t="s">
        <v>268</v>
      </c>
      <c r="B12" s="697"/>
      <c r="C12" s="697"/>
      <c r="D12" s="697"/>
      <c r="E12" s="697"/>
      <c r="F12" s="697"/>
      <c r="G12" s="697"/>
      <c r="H12" s="698"/>
    </row>
    <row r="13" spans="1:8" ht="24.95" customHeight="1" x14ac:dyDescent="0.25">
      <c r="A13" s="699" t="s">
        <v>275</v>
      </c>
      <c r="B13" s="700"/>
      <c r="C13" s="700"/>
      <c r="D13" s="700"/>
      <c r="E13" s="700"/>
      <c r="F13" s="700"/>
      <c r="G13" s="700"/>
      <c r="H13" s="701"/>
    </row>
    <row r="14" spans="1:8" ht="33.6" customHeight="1" x14ac:dyDescent="0.25">
      <c r="A14" s="696" t="s">
        <v>269</v>
      </c>
      <c r="B14" s="697"/>
      <c r="C14" s="697"/>
      <c r="D14" s="697"/>
      <c r="E14" s="697"/>
      <c r="F14" s="697"/>
      <c r="G14" s="697"/>
      <c r="H14" s="698"/>
    </row>
    <row r="15" spans="1:8" ht="33.950000000000003" customHeight="1" x14ac:dyDescent="0.25">
      <c r="A15" s="707" t="s">
        <v>272</v>
      </c>
      <c r="B15" s="707"/>
      <c r="C15" s="707"/>
      <c r="D15" s="707"/>
      <c r="E15" s="707"/>
      <c r="F15" s="707"/>
      <c r="G15" s="707"/>
      <c r="H15" s="707"/>
    </row>
  </sheetData>
  <mergeCells count="15">
    <mergeCell ref="A15:H15"/>
    <mergeCell ref="A10:H10"/>
    <mergeCell ref="A11:H11"/>
    <mergeCell ref="A12:H12"/>
    <mergeCell ref="A13:H13"/>
    <mergeCell ref="A14:H14"/>
    <mergeCell ref="A6:H6"/>
    <mergeCell ref="A7:H7"/>
    <mergeCell ref="A8:H8"/>
    <mergeCell ref="A9:H9"/>
    <mergeCell ref="A1:H1"/>
    <mergeCell ref="A2:H2"/>
    <mergeCell ref="A4:H4"/>
    <mergeCell ref="A5:H5"/>
    <mergeCell ref="A3:H3"/>
  </mergeCell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ocultar!$A$1:$A$3</xm:f>
          </x14:formula1>
          <xm:sqref>A5:H5 A7:H7 A9:H9 A11:H11 A13:H13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D3037-7D3E-4D5D-BFA5-56FE066154D9}">
  <dimension ref="A1:K2"/>
  <sheetViews>
    <sheetView workbookViewId="0">
      <selection activeCell="G2" sqref="G2"/>
    </sheetView>
  </sheetViews>
  <sheetFormatPr defaultRowHeight="15" x14ac:dyDescent="0.25"/>
  <cols>
    <col min="8" max="8" width="10.7109375" bestFit="1" customWidth="1"/>
  </cols>
  <sheetData>
    <row r="1" spans="1:11" x14ac:dyDescent="0.25">
      <c r="A1" t="s">
        <v>297</v>
      </c>
      <c r="B1" t="s">
        <v>298</v>
      </c>
      <c r="C1" t="s">
        <v>150</v>
      </c>
      <c r="D1" t="s">
        <v>299</v>
      </c>
      <c r="E1" t="s">
        <v>300</v>
      </c>
      <c r="F1" t="s">
        <v>301</v>
      </c>
      <c r="G1" t="s">
        <v>302</v>
      </c>
      <c r="H1" t="s">
        <v>303</v>
      </c>
      <c r="I1" t="s">
        <v>304</v>
      </c>
      <c r="J1" t="s">
        <v>305</v>
      </c>
      <c r="K1" t="s">
        <v>89</v>
      </c>
    </row>
    <row r="2" spans="1:11" x14ac:dyDescent="0.25">
      <c r="A2">
        <f>Proposta!B2</f>
        <v>0</v>
      </c>
      <c r="B2">
        <f>Proposta!B3</f>
        <v>0</v>
      </c>
      <c r="C2">
        <f>Proposta!E3</f>
        <v>0</v>
      </c>
      <c r="D2" t="str">
        <f>PROPER(Proposta!K26)</f>
        <v/>
      </c>
      <c r="E2">
        <f>Proposta!C13</f>
        <v>0</v>
      </c>
      <c r="F2">
        <f>Proposta!C6</f>
        <v>0</v>
      </c>
      <c r="G2">
        <f>Proposta!C10</f>
        <v>0</v>
      </c>
      <c r="H2" s="298">
        <f>Proposta!C27</f>
        <v>0</v>
      </c>
      <c r="I2" s="6">
        <f>Proposta!G25</f>
        <v>0</v>
      </c>
      <c r="J2">
        <f>Proposta!K23</f>
        <v>0</v>
      </c>
      <c r="K2" s="6">
        <f>I2*J2</f>
        <v>0</v>
      </c>
    </row>
  </sheetData>
  <sheetProtection algorithmName="SHA-512" hashValue="QEwLEuZroaZ8A1DdvprglKFAGavBmC9KKUYSioRDM4U8DmWKWGgp4hwvyvMyfY9GvGQoIv6g0f6umaD8gTmv7A==" saltValue="bb2VqHX/e9K5KXtyaaDNRw==" spinCount="100000" sheet="1" objects="1" scenarios="1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defaultRowHeight="15" x14ac:dyDescent="0.25"/>
  <sheetData>
    <row r="1" spans="1:1" x14ac:dyDescent="0.25">
      <c r="A1" s="254" t="s">
        <v>275</v>
      </c>
    </row>
    <row r="2" spans="1:1" x14ac:dyDescent="0.25">
      <c r="A2" s="236" t="s">
        <v>270</v>
      </c>
    </row>
    <row r="3" spans="1:1" x14ac:dyDescent="0.25">
      <c r="A3" s="236" t="s">
        <v>271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Base de cálculo</vt:lpstr>
      <vt:lpstr>Proposta</vt:lpstr>
      <vt:lpstr>Relatório final.</vt:lpstr>
      <vt:lpstr>Avaliação</vt:lpstr>
      <vt:lpstr>Resumo</vt:lpstr>
      <vt:lpstr>ocultar</vt:lpstr>
      <vt:lpstr>'Relatório final.'!Area_de_impressao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Enny Silvério</dc:creator>
  <cp:lastModifiedBy>Gabriela Guedes Rubio</cp:lastModifiedBy>
  <cp:lastPrinted>2022-01-10T14:37:22Z</cp:lastPrinted>
  <dcterms:created xsi:type="dcterms:W3CDTF">2017-01-19T17:32:38Z</dcterms:created>
  <dcterms:modified xsi:type="dcterms:W3CDTF">2026-01-29T15:14:56Z</dcterms:modified>
</cp:coreProperties>
</file>